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rednja škola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N200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<sst xmlns="http://schemas.openxmlformats.org/spreadsheetml/2006/main" count="154" uniqueCount="111">
  <si>
    <t>E21</t>
  </si>
  <si>
    <t xml:space="preserve">Glavni program </t>
  </si>
  <si>
    <t xml:space="preserve">Program </t>
  </si>
  <si>
    <t xml:space="preserve">Aktivnost </t>
  </si>
  <si>
    <t>ostali nespomenuti rashodi poslovanja</t>
  </si>
  <si>
    <t>Program</t>
  </si>
  <si>
    <t>Javne potrebe u školstvu</t>
  </si>
  <si>
    <t>SREDNJE ŠKOLSKO OBRAZOVANJE</t>
  </si>
  <si>
    <t>Aktivnost</t>
  </si>
  <si>
    <t>Troškovi zaposlenika</t>
  </si>
  <si>
    <t>Minist. znanosti obrazovanja i sporta</t>
  </si>
  <si>
    <t>SVEUKUPNO</t>
  </si>
  <si>
    <t>plaće</t>
  </si>
  <si>
    <t>ostali rashodi za zaposlene</t>
  </si>
  <si>
    <t>doprinosi na plaće</t>
  </si>
  <si>
    <t>A220101</t>
  </si>
  <si>
    <t xml:space="preserve">Istarska županija - rashodi po stvarnom trošku </t>
  </si>
  <si>
    <t>funkcija 09210</t>
  </si>
  <si>
    <t>Redovna djelatnost srednjih škola</t>
  </si>
  <si>
    <t xml:space="preserve">Materijalni rashodi SŠ po stvarnom trošku </t>
  </si>
  <si>
    <t>Materijalni rashodi SŠ po kriterijima</t>
  </si>
  <si>
    <t>Istarska županija - decentralizirana sredstva</t>
  </si>
  <si>
    <t>01</t>
  </si>
  <si>
    <t>02</t>
  </si>
  <si>
    <t>naknade troškova zaposlenima</t>
  </si>
  <si>
    <t>rashodi za materijal i energiju</t>
  </si>
  <si>
    <t>rashodi za usluge</t>
  </si>
  <si>
    <t>financijski rashodi</t>
  </si>
  <si>
    <t>03</t>
  </si>
  <si>
    <t>Programi obrazovanja iznad standarda</t>
  </si>
  <si>
    <t>Vlastiti prihodi škole</t>
  </si>
  <si>
    <t>Opremanje u srednjim školama</t>
  </si>
  <si>
    <t>Predsjednik školskog odbora</t>
  </si>
  <si>
    <t>__________________________________</t>
  </si>
  <si>
    <t>Naknade troškova zaposlenima</t>
  </si>
  <si>
    <t>Rashodi za usluge</t>
  </si>
  <si>
    <t>K240602</t>
  </si>
  <si>
    <t>Postrojenja i oprema</t>
  </si>
  <si>
    <t>knjige</t>
  </si>
  <si>
    <t>Investicijsko održavanje SŠ - minimalni standard</t>
  </si>
  <si>
    <t>Redovna djelat. srednjih škola - min. standard</t>
  </si>
  <si>
    <t>Rashodi za zaposlene</t>
  </si>
  <si>
    <t xml:space="preserve">Materijalni rashodi </t>
  </si>
  <si>
    <t xml:space="preserve">Materijalni rashodi  </t>
  </si>
  <si>
    <t>materijalni rashodi</t>
  </si>
  <si>
    <t>rashodi za nabavu dugotrajne proizvedene imovine</t>
  </si>
  <si>
    <t>Program 2301</t>
  </si>
  <si>
    <t>Kapitalna ulaganja u SŠ - manještaj i oprema</t>
  </si>
  <si>
    <t>Opremanje biblioteke</t>
  </si>
  <si>
    <t>K240601</t>
  </si>
  <si>
    <t>PLAN 2021.</t>
  </si>
  <si>
    <t>Županijska natjecanja</t>
  </si>
  <si>
    <t>Istarska županija</t>
  </si>
  <si>
    <t>A230137</t>
  </si>
  <si>
    <t>Stručno usavršavanje nastavnika</t>
  </si>
  <si>
    <t>Izvor 53082</t>
  </si>
  <si>
    <t>Ministarstvo znanosti i obrazovanja</t>
  </si>
  <si>
    <t>A230139</t>
  </si>
  <si>
    <t>Maturalne zabave</t>
  </si>
  <si>
    <t>Izvor 32400</t>
  </si>
  <si>
    <t>ostali nespomenuti troškovi poslovanja</t>
  </si>
  <si>
    <t>vlastiti prihodi</t>
  </si>
  <si>
    <t>A230163</t>
  </si>
  <si>
    <t>Izleti i terenska nastava</t>
  </si>
  <si>
    <t>Inv. održavanje - drugi prihodi</t>
  </si>
  <si>
    <t>prihodi za posebne mamjene za SŠ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</si>
  <si>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</si>
  <si>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</si>
  <si>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</si>
  <si>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</si>
  <si>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</si>
  <si>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</si>
  <si>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</si>
  <si>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</si>
  <si>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</si>
  <si>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23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</si>
  <si>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</si>
  <si>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</si>
  <si>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</si>
  <si>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</si>
  <si>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</si>
  <si>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</si>
  <si>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</si>
  <si>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</si>
  <si>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</si>
  <si>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Izvor 48007</t>
  </si>
  <si>
    <t>A230184</t>
  </si>
  <si>
    <t>Izvor 11001</t>
  </si>
  <si>
    <t>Nenamjenski prihodi i primici</t>
  </si>
  <si>
    <t>Materijalni rashodi</t>
  </si>
  <si>
    <t>24</t>
  </si>
  <si>
    <t>25</t>
  </si>
  <si>
    <t>Zavičajna nastava</t>
  </si>
  <si>
    <t>RASHODI I IZDACI</t>
  </si>
  <si>
    <t>IZVJEŠTAJ O IZVRŠENJU FINANCIJSKOG PLANA ZA 2020.</t>
  </si>
  <si>
    <t>IZVRŠENJE 2019.</t>
  </si>
  <si>
    <t>IZVRŠENJE 2020</t>
  </si>
  <si>
    <t>IZVO. PLAN 2020.</t>
  </si>
  <si>
    <t>TEK. PLAN 2020</t>
  </si>
  <si>
    <t>funkcija 0950</t>
  </si>
  <si>
    <t>A230115</t>
  </si>
  <si>
    <t>Izvor 55629</t>
  </si>
  <si>
    <t>2201</t>
  </si>
  <si>
    <t>A220104</t>
  </si>
  <si>
    <t>A220102</t>
  </si>
  <si>
    <t>funkcija 0960</t>
  </si>
  <si>
    <t>Izvor 47400</t>
  </si>
  <si>
    <t>funkcija 0912</t>
  </si>
  <si>
    <t>funkcija 0921</t>
  </si>
  <si>
    <t>A240201</t>
  </si>
  <si>
    <t>izvor 32400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</si>
</sst>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0.0"/>
    <numFmt numFmtId="166" formatCode="#,##0.0"/>
  </numFmts>
  <fonts count="57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8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3" fillId="43" borderId="0" applyNumberFormat="0" applyBorder="0" applyAlignment="0" applyProtection="0"/>
    <xf numFmtId="0" fontId="5" fillId="34" borderId="0" applyNumberFormat="0" applyBorder="0" applyAlignment="0" applyProtection="0"/>
    <xf numFmtId="0" fontId="6" fillId="44" borderId="1" applyNumberFormat="0" applyAlignment="0" applyProtection="0"/>
    <xf numFmtId="0" fontId="7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3" borderId="1" applyNumberFormat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55" borderId="6" applyNumberFormat="0" applyAlignment="0" applyProtection="0"/>
    <xf numFmtId="0" fontId="15" fillId="0" borderId="7" applyNumberFormat="0" applyFill="0" applyAlignment="0" applyProtection="0"/>
    <xf numFmtId="0" fontId="46" fillId="5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50" fillId="57" borderId="0" applyNumberFormat="0" applyBorder="0" applyAlignment="0" applyProtection="0"/>
    <xf numFmtId="0" fontId="1" fillId="42" borderId="1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44" borderId="12" applyNumberForma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58" borderId="14" applyNumberFormat="0" applyAlignment="0" applyProtection="0"/>
    <xf numFmtId="4" fontId="18" fillId="59" borderId="15" applyNumberFormat="0" applyProtection="0">
      <alignment vertical="center"/>
    </xf>
    <xf numFmtId="4" fontId="19" fillId="59" borderId="15" applyNumberFormat="0" applyProtection="0">
      <alignment vertical="center"/>
    </xf>
    <xf numFmtId="4" fontId="18" fillId="59" borderId="15" applyNumberFormat="0" applyProtection="0">
      <alignment horizontal="left" vertical="center" indent="1"/>
    </xf>
    <xf numFmtId="0" fontId="18" fillId="59" borderId="15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0" fillId="7" borderId="15" applyNumberFormat="0" applyProtection="0">
      <alignment horizontal="right" vertical="center"/>
    </xf>
    <xf numFmtId="4" fontId="0" fillId="3" borderId="15" applyNumberFormat="0" applyProtection="0">
      <alignment horizontal="right" vertical="center"/>
    </xf>
    <xf numFmtId="4" fontId="0" fillId="60" borderId="15" applyNumberFormat="0" applyProtection="0">
      <alignment horizontal="right" vertical="center"/>
    </xf>
    <xf numFmtId="4" fontId="0" fillId="61" borderId="15" applyNumberFormat="0" applyProtection="0">
      <alignment horizontal="right" vertical="center"/>
    </xf>
    <xf numFmtId="4" fontId="0" fillId="27" borderId="15" applyNumberFormat="0" applyProtection="0">
      <alignment horizontal="right" vertical="center"/>
    </xf>
    <xf numFmtId="4" fontId="0" fillId="62" borderId="15" applyNumberFormat="0" applyProtection="0">
      <alignment horizontal="right" vertical="center"/>
    </xf>
    <xf numFmtId="4" fontId="0" fillId="14" borderId="15" applyNumberFormat="0" applyProtection="0">
      <alignment horizontal="right" vertical="center"/>
    </xf>
    <xf numFmtId="4" fontId="0" fillId="63" borderId="15" applyNumberFormat="0" applyProtection="0">
      <alignment horizontal="right" vertical="center"/>
    </xf>
    <xf numFmtId="4" fontId="0" fillId="19" borderId="15" applyNumberFormat="0" applyProtection="0">
      <alignment horizontal="right" vertical="center"/>
    </xf>
    <xf numFmtId="4" fontId="18" fillId="64" borderId="16" applyNumberFormat="0" applyProtection="0">
      <alignment horizontal="left" vertical="center" indent="1"/>
    </xf>
    <xf numFmtId="4" fontId="0" fillId="65" borderId="0" applyNumberFormat="0" applyProtection="0">
      <alignment horizontal="left" vertical="center" indent="1"/>
    </xf>
    <xf numFmtId="4" fontId="20" fillId="13" borderId="0" applyNumberFormat="0" applyProtection="0">
      <alignment horizontal="left" vertical="center" indent="1"/>
    </xf>
    <xf numFmtId="4" fontId="0" fillId="2" borderId="15" applyNumberFormat="0" applyProtection="0">
      <alignment horizontal="right" vertical="center"/>
    </xf>
    <xf numFmtId="4" fontId="0" fillId="65" borderId="0" applyNumberFormat="0" applyProtection="0">
      <alignment horizontal="left" vertical="center" indent="1"/>
    </xf>
    <xf numFmtId="4" fontId="0" fillId="2" borderId="0" applyNumberFormat="0" applyProtection="0">
      <alignment horizontal="left" vertical="center" indent="1"/>
    </xf>
    <xf numFmtId="0" fontId="1" fillId="13" borderId="15" applyNumberFormat="0" applyProtection="0">
      <alignment horizontal="left" vertical="center" indent="1"/>
    </xf>
    <xf numFmtId="0" fontId="1" fillId="13" borderId="15" applyNumberFormat="0" applyProtection="0">
      <alignment horizontal="left" vertical="top" indent="1"/>
    </xf>
    <xf numFmtId="0" fontId="1" fillId="2" borderId="15" applyNumberFormat="0" applyProtection="0">
      <alignment horizontal="left" vertical="center" indent="1"/>
    </xf>
    <xf numFmtId="0" fontId="1" fillId="2" borderId="15" applyNumberFormat="0" applyProtection="0">
      <alignment horizontal="left" vertical="top" indent="1"/>
    </xf>
    <xf numFmtId="0" fontId="1" fillId="6" borderId="15" applyNumberFormat="0" applyProtection="0">
      <alignment horizontal="left" vertical="center" indent="1"/>
    </xf>
    <xf numFmtId="0" fontId="1" fillId="6" borderId="15" applyNumberFormat="0" applyProtection="0">
      <alignment horizontal="left" vertical="top" indent="1"/>
    </xf>
    <xf numFmtId="0" fontId="1" fillId="65" borderId="15" applyNumberFormat="0" applyProtection="0">
      <alignment horizontal="left" vertical="center" indent="1"/>
    </xf>
    <xf numFmtId="0" fontId="1" fillId="65" borderId="15" applyNumberFormat="0" applyProtection="0">
      <alignment horizontal="left" vertical="top" indent="1"/>
    </xf>
    <xf numFmtId="0" fontId="1" fillId="5" borderId="17" applyNumberFormat="0">
      <alignment/>
      <protection locked="0"/>
    </xf>
    <xf numFmtId="4" fontId="0" fillId="4" borderId="15" applyNumberFormat="0" applyProtection="0">
      <alignment vertical="center"/>
    </xf>
    <xf numFmtId="4" fontId="21" fillId="4" borderId="15" applyNumberFormat="0" applyProtection="0">
      <alignment vertical="center"/>
    </xf>
    <xf numFmtId="4" fontId="0" fillId="4" borderId="15" applyNumberFormat="0" applyProtection="0">
      <alignment horizontal="left" vertical="center" indent="1"/>
    </xf>
    <xf numFmtId="0" fontId="0" fillId="4" borderId="15" applyNumberFormat="0" applyProtection="0">
      <alignment horizontal="left" vertical="top" indent="1"/>
    </xf>
    <xf numFmtId="4" fontId="0" fillId="65" borderId="15" applyNumberFormat="0" applyProtection="0">
      <alignment horizontal="right" vertical="center"/>
    </xf>
    <xf numFmtId="4" fontId="21" fillId="65" borderId="15" applyNumberFormat="0" applyProtection="0">
      <alignment horizontal="right" vertical="center"/>
    </xf>
    <xf numFmtId="4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top" indent="1"/>
    </xf>
    <xf numFmtId="4" fontId="22" fillId="66" borderId="0" applyNumberFormat="0" applyProtection="0">
      <alignment horizontal="left" vertical="center" indent="1"/>
    </xf>
    <xf numFmtId="4" fontId="23" fillId="65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54" fillId="0" borderId="19" applyNumberFormat="0" applyFill="0" applyAlignment="0" applyProtection="0"/>
    <xf numFmtId="0" fontId="55" fillId="67" borderId="6" applyNumberFormat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28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Fill="1" applyBorder="1" applyAlignment="1">
      <alignment/>
    </xf>
    <xf numFmtId="49" fontId="1" fillId="0" borderId="17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49" fontId="26" fillId="0" borderId="17" xfId="0" applyNumberFormat="1" applyFont="1" applyBorder="1" applyAlignment="1">
      <alignment/>
    </xf>
    <xf numFmtId="49" fontId="27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23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49" fontId="27" fillId="0" borderId="17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4" fontId="18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27" fillId="0" borderId="28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27" xfId="0" applyBorder="1" applyAlignment="1">
      <alignment/>
    </xf>
    <xf numFmtId="0" fontId="27" fillId="0" borderId="0" xfId="0" applyFont="1" applyAlignment="1">
      <alignment/>
    </xf>
    <xf numFmtId="0" fontId="31" fillId="0" borderId="17" xfId="0" applyFont="1" applyBorder="1" applyAlignment="1">
      <alignment horizontal="center"/>
    </xf>
    <xf numFmtId="0" fontId="32" fillId="0" borderId="17" xfId="0" applyFont="1" applyBorder="1" applyAlignment="1">
      <alignment/>
    </xf>
    <xf numFmtId="0" fontId="32" fillId="0" borderId="17" xfId="0" applyFont="1" applyBorder="1" applyAlignment="1">
      <alignment horizontal="centerContinuous"/>
    </xf>
    <xf numFmtId="0" fontId="31" fillId="0" borderId="17" xfId="0" applyFont="1" applyBorder="1" applyAlignment="1">
      <alignment horizontal="left"/>
    </xf>
    <xf numFmtId="0" fontId="33" fillId="0" borderId="17" xfId="0" applyFont="1" applyBorder="1" applyAlignment="1">
      <alignment/>
    </xf>
    <xf numFmtId="0" fontId="0" fillId="0" borderId="29" xfId="0" applyBorder="1" applyAlignment="1">
      <alignment/>
    </xf>
    <xf numFmtId="4" fontId="18" fillId="0" borderId="28" xfId="0" applyNumberFormat="1" applyFont="1" applyBorder="1" applyAlignment="1">
      <alignment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Isticanje1" xfId="92"/>
    <cellStyle name="Isticanje2" xfId="93"/>
    <cellStyle name="Isticanje3" xfId="94"/>
    <cellStyle name="Isticanje4" xfId="95"/>
    <cellStyle name="Isticanje5" xfId="96"/>
    <cellStyle name="Isticanje6" xfId="97"/>
    <cellStyle name="Izračun" xfId="98"/>
    <cellStyle name="Linked Cell" xfId="99"/>
    <cellStyle name="Loše" xfId="100"/>
    <cellStyle name="Naslov 1" xfId="101"/>
    <cellStyle name="Naslov 2" xfId="102"/>
    <cellStyle name="Naslov 3" xfId="103"/>
    <cellStyle name="Naslov 4" xfId="104"/>
    <cellStyle name="Neutral" xfId="105"/>
    <cellStyle name="Neutralno" xfId="106"/>
    <cellStyle name="Note" xfId="107"/>
    <cellStyle name="Obično 2" xfId="108"/>
    <cellStyle name="Obično 3" xfId="109"/>
    <cellStyle name="Output" xfId="110"/>
    <cellStyle name="Percent" xfId="111"/>
    <cellStyle name="Povezana ćelija" xfId="112"/>
    <cellStyle name="Provjera ćelije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defined" xfId="152"/>
    <cellStyle name="Sheet Title" xfId="153"/>
    <cellStyle name="Tekst objašnjenja" xfId="154"/>
    <cellStyle name="Title" xfId="155"/>
    <cellStyle name="Total" xfId="156"/>
    <cellStyle name="Ukupni zbroj" xfId="157"/>
    <cellStyle name="Unos" xfId="158"/>
    <cellStyle name="Warning Text" xfId="159"/>
    <cellStyle name="Zarez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1"/>
  <sheetViews>
    <sheetView tabSelected="1" zoomScalePageLayoutView="0" workbookViewId="0" topLeftCell="A1">
      <selection activeCell="R69" sqref="R69"/>
    </sheetView>
  </sheetViews>
  <sheetFormatPr defaultColWidth="9.140625" defaultRowHeight="12.75"/>
  <cols>
    <col min="1" max="1" width="15.57421875" style="0" customWidth="1"/>
    <col min="2" max="2" width="8.00390625" style="0" customWidth="1"/>
    <col min="3" max="3" width="5.28125" style="0" customWidth="1"/>
    <col min="4" max="4" width="7.00390625" style="0" customWidth="1"/>
    <col min="5" max="5" width="44.57421875" style="0" customWidth="1"/>
    <col min="6" max="6" width="15.00390625" style="2" customWidth="1"/>
    <col min="7" max="7" width="0.2890625" style="0" hidden="1" customWidth="1"/>
    <col min="8" max="9" width="9.140625" style="0" hidden="1" customWidth="1"/>
    <col min="10" max="10" width="0.2890625" style="0" hidden="1" customWidth="1"/>
    <col min="11" max="11" width="15.00390625" style="0" customWidth="1"/>
    <col min="12" max="12" width="14.00390625" style="0" customWidth="1"/>
    <col min="13" max="14" width="0.13671875" style="0" hidden="1" customWidth="1"/>
    <col min="15" max="15" width="4.8515625" style="0" hidden="1" customWidth="1"/>
    <col min="16" max="16" width="15.7109375" style="0" customWidth="1"/>
    <col min="17" max="17" width="13.28125" style="0" customWidth="1"/>
  </cols>
  <sheetData>
    <row r="1" ht="12.75"/>
    <row r="2" spans="1:6" ht="15.75">
      <c r="A2" s="10"/>
      <c r="E2" s="4" t="s">
        <v>94</v>
      </c>
      <c r="F2" s="51"/>
    </row>
    <row r="3" ht="12.75">
      <c r="A3" s="4" t="s">
        <v>93</v>
      </c>
    </row>
    <row r="4" spans="1:16" ht="24.75" customHeight="1">
      <c r="A4" s="18"/>
      <c r="B4" s="18"/>
      <c r="C4" s="18"/>
      <c r="D4" s="19"/>
      <c r="E4" s="20"/>
      <c r="F4" s="52" t="s">
        <v>95</v>
      </c>
      <c r="G4" s="53"/>
      <c r="H4" s="53"/>
      <c r="I4" s="53"/>
      <c r="J4" s="54"/>
      <c r="K4" s="52" t="s">
        <v>97</v>
      </c>
      <c r="L4" s="55" t="s">
        <v>98</v>
      </c>
      <c r="M4" s="56" t="s">
        <v>50</v>
      </c>
      <c r="N4" s="53"/>
      <c r="O4" s="54"/>
      <c r="P4" s="56" t="s">
        <v>96</v>
      </c>
    </row>
    <row r="5" spans="1:16" ht="12.75">
      <c r="A5" s="18" t="s">
        <v>1</v>
      </c>
      <c r="B5" s="21" t="s">
        <v>0</v>
      </c>
      <c r="C5" s="21"/>
      <c r="D5" s="21"/>
      <c r="E5" s="22" t="s">
        <v>7</v>
      </c>
      <c r="F5" s="23"/>
      <c r="G5" s="18"/>
      <c r="H5" s="18"/>
      <c r="I5" s="18"/>
      <c r="J5" s="18"/>
      <c r="K5" s="23"/>
      <c r="L5" s="23"/>
      <c r="M5" s="37"/>
      <c r="N5" s="18"/>
      <c r="O5" s="18"/>
      <c r="P5" s="18"/>
    </row>
    <row r="6" spans="1:16" ht="12.75">
      <c r="A6" s="18" t="s">
        <v>17</v>
      </c>
      <c r="B6" s="21"/>
      <c r="C6" s="21"/>
      <c r="D6" s="21"/>
      <c r="E6" s="21"/>
      <c r="F6" s="23"/>
      <c r="G6" s="18"/>
      <c r="H6" s="18"/>
      <c r="I6" s="18"/>
      <c r="J6" s="18"/>
      <c r="K6" s="23"/>
      <c r="L6" s="23"/>
      <c r="M6" s="37"/>
      <c r="N6" s="18"/>
      <c r="O6" s="18"/>
      <c r="P6" s="18"/>
    </row>
    <row r="7" spans="1:16" ht="12.75">
      <c r="A7" s="24" t="s">
        <v>5</v>
      </c>
      <c r="B7" s="38" t="s">
        <v>102</v>
      </c>
      <c r="C7" s="21"/>
      <c r="D7" s="21"/>
      <c r="E7" s="22" t="s">
        <v>6</v>
      </c>
      <c r="F7" s="23"/>
      <c r="G7" s="18"/>
      <c r="H7" s="18"/>
      <c r="I7" s="18"/>
      <c r="J7" s="18"/>
      <c r="K7" s="23"/>
      <c r="L7" s="23"/>
      <c r="M7" s="37"/>
      <c r="N7" s="18"/>
      <c r="O7" s="18"/>
      <c r="P7" s="18"/>
    </row>
    <row r="8" spans="1:16" ht="12.75">
      <c r="A8" s="18" t="s">
        <v>8</v>
      </c>
      <c r="B8" s="21" t="s">
        <v>103</v>
      </c>
      <c r="C8" s="21"/>
      <c r="D8" s="21"/>
      <c r="E8" s="21" t="s">
        <v>9</v>
      </c>
      <c r="F8" s="27">
        <f>SUM(F11:F13)</f>
        <v>6870731.510000001</v>
      </c>
      <c r="G8" s="24"/>
      <c r="H8" s="24"/>
      <c r="I8" s="24"/>
      <c r="J8" s="24"/>
      <c r="K8" s="27">
        <f>SUM(K11:K13)</f>
        <v>6509235.09</v>
      </c>
      <c r="L8" s="27">
        <f>SUM(L10)</f>
        <v>7505889.72</v>
      </c>
      <c r="M8" s="40">
        <f>SUM(M10)</f>
        <v>6812300</v>
      </c>
      <c r="N8" s="18"/>
      <c r="O8" s="18"/>
      <c r="P8" s="40">
        <f>P10</f>
        <v>7493222.19</v>
      </c>
    </row>
    <row r="9" spans="1:16" ht="12.75">
      <c r="A9" s="25" t="s">
        <v>55</v>
      </c>
      <c r="B9" s="21"/>
      <c r="C9" s="21"/>
      <c r="D9" s="21"/>
      <c r="E9" s="21" t="s">
        <v>10</v>
      </c>
      <c r="F9" s="23"/>
      <c r="G9" s="18"/>
      <c r="H9" s="18"/>
      <c r="I9" s="18"/>
      <c r="J9" s="18"/>
      <c r="K9" s="23"/>
      <c r="L9" s="23"/>
      <c r="M9" s="37"/>
      <c r="N9" s="18"/>
      <c r="O9" s="18"/>
      <c r="P9" s="18"/>
    </row>
    <row r="10" spans="1:16" ht="12.75">
      <c r="A10" s="25"/>
      <c r="B10" s="21"/>
      <c r="C10" s="21"/>
      <c r="D10" s="21">
        <v>31</v>
      </c>
      <c r="E10" s="21" t="s">
        <v>41</v>
      </c>
      <c r="F10" s="23">
        <f>SUM(F11:F13)</f>
        <v>6870731.510000001</v>
      </c>
      <c r="G10" s="18"/>
      <c r="H10" s="18"/>
      <c r="I10" s="18"/>
      <c r="J10" s="37">
        <f>L10-F10</f>
        <v>635158.209999999</v>
      </c>
      <c r="K10" s="23">
        <f>K11+K12+K13</f>
        <v>6509235.09</v>
      </c>
      <c r="L10" s="23">
        <f>L11+L12+L13</f>
        <v>7505889.72</v>
      </c>
      <c r="M10" s="37">
        <v>6812300</v>
      </c>
      <c r="N10" s="18"/>
      <c r="O10" s="37">
        <v>6392930</v>
      </c>
      <c r="P10" s="37">
        <f>SUM(P11:P13)</f>
        <v>7493222.19</v>
      </c>
    </row>
    <row r="11" spans="1:16" ht="12.75">
      <c r="A11" s="18"/>
      <c r="B11" s="21"/>
      <c r="C11" s="26" t="s">
        <v>22</v>
      </c>
      <c r="D11" s="21">
        <v>311</v>
      </c>
      <c r="E11" s="21" t="s">
        <v>12</v>
      </c>
      <c r="F11" s="37">
        <v>5698014.4</v>
      </c>
      <c r="G11" s="18"/>
      <c r="H11" s="18"/>
      <c r="I11" s="18"/>
      <c r="J11" s="37">
        <f>L11-F11</f>
        <v>547387.3999999994</v>
      </c>
      <c r="K11" s="23">
        <v>5462222.72</v>
      </c>
      <c r="L11" s="23">
        <v>6245401.8</v>
      </c>
      <c r="M11" s="37"/>
      <c r="N11" s="18"/>
      <c r="O11" s="37"/>
      <c r="P11" s="37">
        <v>6241743.44</v>
      </c>
    </row>
    <row r="12" spans="1:16" ht="12.75">
      <c r="A12" s="18"/>
      <c r="B12" s="21"/>
      <c r="C12" s="26" t="s">
        <v>23</v>
      </c>
      <c r="D12" s="21">
        <v>312</v>
      </c>
      <c r="E12" s="21" t="s">
        <v>13</v>
      </c>
      <c r="F12" s="37">
        <v>229362.5</v>
      </c>
      <c r="G12" s="18"/>
      <c r="H12" s="18"/>
      <c r="I12" s="18"/>
      <c r="J12" s="37">
        <f>L12-F12</f>
        <v>0</v>
      </c>
      <c r="K12" s="23">
        <v>200367.48</v>
      </c>
      <c r="L12" s="23">
        <v>229362.5</v>
      </c>
      <c r="M12" s="37"/>
      <c r="N12" s="18">
        <v>145</v>
      </c>
      <c r="O12" s="37"/>
      <c r="P12" s="37">
        <v>222143.42</v>
      </c>
    </row>
    <row r="13" spans="1:16" ht="12.75">
      <c r="A13" s="18"/>
      <c r="B13" s="21"/>
      <c r="C13" s="26" t="s">
        <v>28</v>
      </c>
      <c r="D13" s="21">
        <v>313</v>
      </c>
      <c r="E13" s="21" t="s">
        <v>14</v>
      </c>
      <c r="F13" s="37">
        <v>943354.61</v>
      </c>
      <c r="G13" s="18"/>
      <c r="H13" s="18"/>
      <c r="I13" s="18"/>
      <c r="J13" s="37">
        <f>L13-F13</f>
        <v>87770.81000000006</v>
      </c>
      <c r="K13" s="23">
        <v>846644.89</v>
      </c>
      <c r="L13" s="23">
        <v>1031125.42</v>
      </c>
      <c r="M13" s="37"/>
      <c r="N13" s="18"/>
      <c r="O13" s="37"/>
      <c r="P13" s="37">
        <v>1029335.33</v>
      </c>
    </row>
    <row r="14" spans="1:16" ht="12.75">
      <c r="A14" s="18"/>
      <c r="B14" s="21"/>
      <c r="C14" s="26"/>
      <c r="D14" s="21"/>
      <c r="E14" s="21"/>
      <c r="F14" s="23"/>
      <c r="G14" s="18"/>
      <c r="H14" s="18"/>
      <c r="I14" s="18"/>
      <c r="J14" s="37"/>
      <c r="K14" s="23"/>
      <c r="L14" s="23"/>
      <c r="M14" s="37"/>
      <c r="N14" s="18"/>
      <c r="O14" s="37"/>
      <c r="P14" s="37"/>
    </row>
    <row r="15" spans="1:16" ht="12.75">
      <c r="A15" s="18"/>
      <c r="B15" s="21"/>
      <c r="C15" s="26"/>
      <c r="D15" s="21"/>
      <c r="E15" s="21"/>
      <c r="F15" s="23"/>
      <c r="G15" s="18"/>
      <c r="H15" s="18"/>
      <c r="I15" s="18"/>
      <c r="J15" s="37"/>
      <c r="K15" s="23"/>
      <c r="L15" s="23"/>
      <c r="M15" s="37"/>
      <c r="N15" s="18"/>
      <c r="O15" s="18"/>
      <c r="P15" s="18"/>
    </row>
    <row r="16" spans="1:16" ht="12.75">
      <c r="A16" s="18" t="s">
        <v>17</v>
      </c>
      <c r="B16" s="21"/>
      <c r="C16" s="26"/>
      <c r="D16" s="21"/>
      <c r="E16" s="21"/>
      <c r="F16" s="23"/>
      <c r="G16" s="18"/>
      <c r="H16" s="18"/>
      <c r="I16" s="18"/>
      <c r="J16" s="37"/>
      <c r="K16" s="23"/>
      <c r="L16" s="23"/>
      <c r="M16" s="37"/>
      <c r="N16" s="18"/>
      <c r="O16" s="18"/>
      <c r="P16" s="18"/>
    </row>
    <row r="17" spans="1:16" s="4" customFormat="1" ht="12.75">
      <c r="A17" s="24" t="s">
        <v>2</v>
      </c>
      <c r="B17" s="22">
        <v>2201</v>
      </c>
      <c r="C17" s="26"/>
      <c r="D17" s="22"/>
      <c r="E17" s="22" t="s">
        <v>40</v>
      </c>
      <c r="F17" s="27">
        <f>SUM(F20+F27)</f>
        <v>396597</v>
      </c>
      <c r="G17" s="24"/>
      <c r="H17" s="24"/>
      <c r="I17" s="24"/>
      <c r="J17" s="37">
        <f>L17-F17</f>
        <v>-1036.4400000000023</v>
      </c>
      <c r="K17" s="27">
        <f>SUM(K20+K25)</f>
        <v>392447</v>
      </c>
      <c r="L17" s="27">
        <f>L20+L25</f>
        <v>395560.56</v>
      </c>
      <c r="M17" s="27">
        <f>SUM(M20:M26)</f>
        <v>399896.4</v>
      </c>
      <c r="N17" s="24"/>
      <c r="O17" s="40">
        <v>406263.36</v>
      </c>
      <c r="P17" s="40">
        <f>P20</f>
        <v>395560.56</v>
      </c>
    </row>
    <row r="18" spans="1:16" s="5" customFormat="1" ht="12.75">
      <c r="A18" s="28" t="s">
        <v>3</v>
      </c>
      <c r="B18" s="21" t="s">
        <v>15</v>
      </c>
      <c r="C18" s="26"/>
      <c r="D18" s="21"/>
      <c r="E18" s="26" t="s">
        <v>20</v>
      </c>
      <c r="F18" s="23"/>
      <c r="G18" s="28"/>
      <c r="H18" s="28"/>
      <c r="I18" s="28"/>
      <c r="J18" s="37"/>
      <c r="K18" s="23"/>
      <c r="L18" s="23"/>
      <c r="M18" s="41"/>
      <c r="N18" s="28"/>
      <c r="O18" s="28"/>
      <c r="P18" s="28"/>
    </row>
    <row r="19" spans="1:16" ht="12.75">
      <c r="A19" s="18" t="s">
        <v>85</v>
      </c>
      <c r="B19" s="18"/>
      <c r="C19" s="26"/>
      <c r="D19" s="21"/>
      <c r="E19" s="29" t="s">
        <v>21</v>
      </c>
      <c r="F19" s="23"/>
      <c r="G19" s="18"/>
      <c r="H19" s="18"/>
      <c r="I19" s="18"/>
      <c r="J19" s="37"/>
      <c r="K19" s="23"/>
      <c r="L19" s="23"/>
      <c r="M19" s="37"/>
      <c r="N19" s="18"/>
      <c r="O19" s="18"/>
      <c r="P19" s="18"/>
    </row>
    <row r="20" spans="1:16" ht="12.75">
      <c r="A20" s="18"/>
      <c r="B20" s="18"/>
      <c r="C20" s="26"/>
      <c r="D20" s="21">
        <v>32</v>
      </c>
      <c r="E20" s="29" t="s">
        <v>42</v>
      </c>
      <c r="F20" s="37">
        <f>SUM(F21:F25)</f>
        <v>396597</v>
      </c>
      <c r="G20" s="18"/>
      <c r="H20" s="18"/>
      <c r="I20" s="18"/>
      <c r="J20" s="37">
        <f>L20-F20</f>
        <v>-7036.440000000002</v>
      </c>
      <c r="K20" s="23">
        <v>384447</v>
      </c>
      <c r="L20" s="23">
        <v>389560.56</v>
      </c>
      <c r="M20" s="37">
        <v>391896.4</v>
      </c>
      <c r="N20" s="18"/>
      <c r="O20" s="37">
        <f>SUM(L21+L22+L23+L24)</f>
        <v>389560.56</v>
      </c>
      <c r="P20" s="37">
        <f>SUM(P21:P25)</f>
        <v>395560.56</v>
      </c>
    </row>
    <row r="21" spans="1:16" ht="12.75">
      <c r="A21" s="28"/>
      <c r="B21" s="28"/>
      <c r="C21" s="26" t="s">
        <v>66</v>
      </c>
      <c r="D21" s="21">
        <v>321</v>
      </c>
      <c r="E21" s="29" t="s">
        <v>24</v>
      </c>
      <c r="F21" s="37">
        <v>51000</v>
      </c>
      <c r="G21" s="28"/>
      <c r="H21" s="28"/>
      <c r="I21" s="28"/>
      <c r="J21" s="41">
        <f>L21-F21</f>
        <v>-34000</v>
      </c>
      <c r="K21" s="23">
        <v>51000</v>
      </c>
      <c r="L21" s="23">
        <v>17000</v>
      </c>
      <c r="M21" s="41"/>
      <c r="N21" s="18"/>
      <c r="O21" s="37"/>
      <c r="P21" s="23">
        <v>17000</v>
      </c>
    </row>
    <row r="22" spans="1:16" ht="12.75">
      <c r="A22" s="28"/>
      <c r="B22" s="28"/>
      <c r="C22" s="26" t="s">
        <v>67</v>
      </c>
      <c r="D22" s="21">
        <v>322</v>
      </c>
      <c r="E22" s="29" t="s">
        <v>25</v>
      </c>
      <c r="F22" s="37">
        <v>183747</v>
      </c>
      <c r="G22" s="28"/>
      <c r="H22" s="28"/>
      <c r="I22" s="28"/>
      <c r="J22" s="41">
        <f>L22-F22</f>
        <v>39963.56</v>
      </c>
      <c r="K22" s="23">
        <v>179597</v>
      </c>
      <c r="L22" s="23">
        <v>223710.56</v>
      </c>
      <c r="M22" s="41"/>
      <c r="N22" s="18"/>
      <c r="O22" s="37"/>
      <c r="P22" s="23">
        <v>223710.56</v>
      </c>
    </row>
    <row r="23" spans="1:16" ht="12.75">
      <c r="A23" s="28"/>
      <c r="B23" s="28"/>
      <c r="C23" s="26" t="s">
        <v>68</v>
      </c>
      <c r="D23" s="21">
        <v>323</v>
      </c>
      <c r="E23" s="29" t="s">
        <v>26</v>
      </c>
      <c r="F23" s="37">
        <v>137400</v>
      </c>
      <c r="G23" s="28"/>
      <c r="H23" s="28"/>
      <c r="I23" s="28"/>
      <c r="J23" s="41">
        <f>L23-F23</f>
        <v>-5000</v>
      </c>
      <c r="K23" s="23">
        <v>137400</v>
      </c>
      <c r="L23" s="23">
        <v>132400</v>
      </c>
      <c r="M23" s="41"/>
      <c r="N23" s="18"/>
      <c r="O23" s="37"/>
      <c r="P23" s="23">
        <v>132400</v>
      </c>
    </row>
    <row r="24" spans="1:16" ht="12.75">
      <c r="A24" s="28"/>
      <c r="B24" s="28"/>
      <c r="C24" s="26" t="s">
        <v>69</v>
      </c>
      <c r="D24" s="21">
        <v>329</v>
      </c>
      <c r="E24" s="29" t="s">
        <v>4</v>
      </c>
      <c r="F24" s="37">
        <v>16450</v>
      </c>
      <c r="G24" s="28"/>
      <c r="H24" s="28"/>
      <c r="I24" s="28"/>
      <c r="J24" s="41">
        <f>L24-F24</f>
        <v>0</v>
      </c>
      <c r="K24" s="23">
        <v>16450</v>
      </c>
      <c r="L24" s="23">
        <v>16450</v>
      </c>
      <c r="M24" s="41"/>
      <c r="N24" s="18"/>
      <c r="O24" s="37"/>
      <c r="P24" s="23">
        <v>16450</v>
      </c>
    </row>
    <row r="25" spans="1:16" ht="12.75">
      <c r="A25" s="28"/>
      <c r="B25" s="28"/>
      <c r="C25" s="26"/>
      <c r="D25" s="21">
        <v>34</v>
      </c>
      <c r="E25" s="29" t="s">
        <v>27</v>
      </c>
      <c r="F25" s="37">
        <v>8000</v>
      </c>
      <c r="G25" s="28"/>
      <c r="H25" s="28"/>
      <c r="I25" s="28"/>
      <c r="J25" s="41"/>
      <c r="K25" s="23">
        <v>8000</v>
      </c>
      <c r="L25" s="23">
        <v>6000</v>
      </c>
      <c r="M25" s="41">
        <v>8000</v>
      </c>
      <c r="N25" s="18"/>
      <c r="O25" s="37"/>
      <c r="P25" s="23">
        <v>6000</v>
      </c>
    </row>
    <row r="26" spans="1:16" ht="12.75">
      <c r="A26" s="28"/>
      <c r="B26" s="28"/>
      <c r="C26" s="26" t="s">
        <v>70</v>
      </c>
      <c r="D26" s="21">
        <v>343</v>
      </c>
      <c r="E26" s="29" t="s">
        <v>27</v>
      </c>
      <c r="F26" s="37">
        <v>8000</v>
      </c>
      <c r="G26" s="28"/>
      <c r="H26" s="28"/>
      <c r="I26" s="28"/>
      <c r="J26" s="41">
        <f>L26-F26</f>
        <v>-2000</v>
      </c>
      <c r="K26" s="23">
        <v>8000</v>
      </c>
      <c r="L26" s="23">
        <v>6000</v>
      </c>
      <c r="M26" s="41"/>
      <c r="N26" s="18"/>
      <c r="O26" s="37"/>
      <c r="P26" s="23">
        <v>6000</v>
      </c>
    </row>
    <row r="27" spans="1:16" ht="12.75">
      <c r="A27" s="18"/>
      <c r="B27" s="18"/>
      <c r="C27" s="26"/>
      <c r="D27" s="21"/>
      <c r="E27" s="29"/>
      <c r="F27" s="27"/>
      <c r="G27" s="18"/>
      <c r="H27" s="18"/>
      <c r="I27" s="18"/>
      <c r="J27" s="37"/>
      <c r="K27" s="27"/>
      <c r="L27" s="27"/>
      <c r="M27" s="37"/>
      <c r="N27" s="18"/>
      <c r="O27" s="37"/>
      <c r="P27" s="37"/>
    </row>
    <row r="28" spans="1:16" ht="12.75">
      <c r="A28" s="18"/>
      <c r="B28" s="18"/>
      <c r="C28" s="26"/>
      <c r="D28" s="21"/>
      <c r="E28" s="29"/>
      <c r="F28" s="27"/>
      <c r="G28" s="18"/>
      <c r="H28" s="18"/>
      <c r="I28" s="18"/>
      <c r="J28" s="37"/>
      <c r="K28" s="27"/>
      <c r="L28" s="27"/>
      <c r="M28" s="37"/>
      <c r="N28" s="18"/>
      <c r="O28" s="37"/>
      <c r="P28" s="37"/>
    </row>
    <row r="29" spans="1:16" ht="12.75">
      <c r="A29" s="18" t="s">
        <v>17</v>
      </c>
      <c r="B29" s="18"/>
      <c r="C29" s="26"/>
      <c r="D29" s="21"/>
      <c r="E29" s="30"/>
      <c r="F29" s="23"/>
      <c r="G29" s="18"/>
      <c r="H29" s="18"/>
      <c r="I29" s="18"/>
      <c r="J29" s="37"/>
      <c r="K29" s="23"/>
      <c r="L29" s="23"/>
      <c r="M29" s="37"/>
      <c r="N29" s="18"/>
      <c r="O29" s="37"/>
      <c r="P29" s="37"/>
    </row>
    <row r="30" spans="1:16" ht="12.75">
      <c r="A30" s="24" t="s">
        <v>2</v>
      </c>
      <c r="B30" s="22">
        <v>2201</v>
      </c>
      <c r="C30" s="26"/>
      <c r="D30" s="22"/>
      <c r="E30" s="31" t="s">
        <v>18</v>
      </c>
      <c r="F30" s="27">
        <f>SUM(F33)</f>
        <v>476107.68</v>
      </c>
      <c r="G30" s="24"/>
      <c r="H30" s="24"/>
      <c r="I30" s="24"/>
      <c r="J30" s="37">
        <f>L30-F30</f>
        <v>-132593.43</v>
      </c>
      <c r="K30" s="27">
        <f>SUM(K33)</f>
        <v>483471.02</v>
      </c>
      <c r="L30" s="27">
        <f>SUM(L33)</f>
        <v>343514.25</v>
      </c>
      <c r="M30" s="27">
        <f>SUM(M33)</f>
        <v>467811.4</v>
      </c>
      <c r="N30" s="18"/>
      <c r="O30" s="37"/>
      <c r="P30" s="40">
        <f>P33</f>
        <v>312755.2</v>
      </c>
    </row>
    <row r="31" spans="1:16" ht="12.75">
      <c r="A31" s="28" t="s">
        <v>3</v>
      </c>
      <c r="B31" s="21" t="s">
        <v>104</v>
      </c>
      <c r="C31" s="26"/>
      <c r="D31" s="21"/>
      <c r="E31" s="32" t="s">
        <v>19</v>
      </c>
      <c r="F31" s="23"/>
      <c r="G31" s="28"/>
      <c r="H31" s="28"/>
      <c r="I31" s="28"/>
      <c r="J31" s="37"/>
      <c r="K31" s="23"/>
      <c r="L31" s="23"/>
      <c r="M31" s="41"/>
      <c r="N31" s="18"/>
      <c r="O31" s="37"/>
      <c r="P31" s="37"/>
    </row>
    <row r="32" spans="1:16" ht="12.75">
      <c r="A32" s="18" t="s">
        <v>85</v>
      </c>
      <c r="B32" s="18"/>
      <c r="C32" s="26"/>
      <c r="D32" s="18"/>
      <c r="E32" s="33" t="s">
        <v>16</v>
      </c>
      <c r="F32" s="23"/>
      <c r="G32" s="18"/>
      <c r="H32" s="18"/>
      <c r="I32" s="18"/>
      <c r="J32" s="37"/>
      <c r="K32" s="23"/>
      <c r="L32" s="23"/>
      <c r="M32" s="37"/>
      <c r="N32" s="18"/>
      <c r="O32" s="37"/>
      <c r="P32" s="37"/>
    </row>
    <row r="33" spans="1:16" ht="12.75">
      <c r="A33" s="18"/>
      <c r="B33" s="18"/>
      <c r="C33" s="26"/>
      <c r="D33" s="18">
        <v>32</v>
      </c>
      <c r="E33" s="33" t="s">
        <v>43</v>
      </c>
      <c r="F33" s="27">
        <f>SUM(F34:F37)</f>
        <v>476107.68</v>
      </c>
      <c r="G33" s="18"/>
      <c r="H33" s="18"/>
      <c r="I33" s="18"/>
      <c r="J33" s="37">
        <f>L33-F33</f>
        <v>-132593.43</v>
      </c>
      <c r="K33" s="27">
        <f>SUM(K34:K37)</f>
        <v>483471.02</v>
      </c>
      <c r="L33" s="27">
        <f>SUM(L34:L37)</f>
        <v>343514.25</v>
      </c>
      <c r="M33" s="37">
        <v>467811.4</v>
      </c>
      <c r="N33" s="18"/>
      <c r="O33" s="37"/>
      <c r="P33" s="40">
        <f>SUM(P34:P37)</f>
        <v>312755.2</v>
      </c>
    </row>
    <row r="34" spans="1:16" ht="12.75">
      <c r="A34" s="18"/>
      <c r="B34" s="18"/>
      <c r="C34" s="26" t="s">
        <v>71</v>
      </c>
      <c r="D34" s="28">
        <v>321</v>
      </c>
      <c r="E34" s="33" t="s">
        <v>24</v>
      </c>
      <c r="F34" s="37">
        <v>146898.34</v>
      </c>
      <c r="G34" s="28"/>
      <c r="H34" s="28"/>
      <c r="I34" s="28"/>
      <c r="J34" s="41">
        <f>L34-F34</f>
        <v>-31443.190000000002</v>
      </c>
      <c r="K34" s="23">
        <v>149750</v>
      </c>
      <c r="L34" s="23">
        <v>115455.15</v>
      </c>
      <c r="M34" s="41"/>
      <c r="N34" s="18"/>
      <c r="O34" s="37"/>
      <c r="P34" s="37">
        <v>107322.89</v>
      </c>
    </row>
    <row r="35" spans="1:16" ht="12.75">
      <c r="A35" s="18"/>
      <c r="B35" s="18"/>
      <c r="C35" s="26" t="s">
        <v>72</v>
      </c>
      <c r="D35" s="21">
        <v>322</v>
      </c>
      <c r="E35" s="32" t="s">
        <v>25</v>
      </c>
      <c r="F35" s="37">
        <v>121398.76</v>
      </c>
      <c r="G35" s="28"/>
      <c r="H35" s="28"/>
      <c r="I35" s="28"/>
      <c r="J35" s="41">
        <f>L35-F35</f>
        <v>-41117.759999999995</v>
      </c>
      <c r="K35" s="23">
        <v>121285.44</v>
      </c>
      <c r="L35" s="23">
        <v>80281</v>
      </c>
      <c r="M35" s="41"/>
      <c r="N35" s="18"/>
      <c r="O35" s="37"/>
      <c r="P35" s="37">
        <v>71592.01</v>
      </c>
    </row>
    <row r="36" spans="1:16" ht="12.75">
      <c r="A36" s="18"/>
      <c r="B36" s="18"/>
      <c r="C36" s="26" t="s">
        <v>73</v>
      </c>
      <c r="D36" s="21">
        <v>323</v>
      </c>
      <c r="E36" s="32" t="s">
        <v>26</v>
      </c>
      <c r="F36" s="37">
        <v>198250</v>
      </c>
      <c r="G36" s="28"/>
      <c r="H36" s="28"/>
      <c r="I36" s="28"/>
      <c r="J36" s="41">
        <f>L36-F36</f>
        <v>-60687.5</v>
      </c>
      <c r="K36" s="23">
        <v>202875</v>
      </c>
      <c r="L36" s="23">
        <v>137562.5</v>
      </c>
      <c r="M36" s="41"/>
      <c r="N36" s="18"/>
      <c r="O36" s="37"/>
      <c r="P36" s="37">
        <v>123637.5</v>
      </c>
    </row>
    <row r="37" spans="1:16" ht="12.75">
      <c r="A37" s="18"/>
      <c r="B37" s="18"/>
      <c r="C37" s="26" t="s">
        <v>74</v>
      </c>
      <c r="D37" s="21">
        <v>329</v>
      </c>
      <c r="E37" s="32" t="s">
        <v>4</v>
      </c>
      <c r="F37" s="37">
        <v>9560.58</v>
      </c>
      <c r="G37" s="28"/>
      <c r="H37" s="28"/>
      <c r="I37" s="28"/>
      <c r="J37" s="41">
        <f>L37-F37</f>
        <v>655.0200000000004</v>
      </c>
      <c r="K37" s="23">
        <v>9560.58</v>
      </c>
      <c r="L37" s="23">
        <v>10215.6</v>
      </c>
      <c r="M37" s="41"/>
      <c r="N37" s="18"/>
      <c r="O37" s="37"/>
      <c r="P37" s="37">
        <v>10202.8</v>
      </c>
    </row>
    <row r="38" spans="1:16" ht="12.75">
      <c r="A38" s="18"/>
      <c r="B38" s="18"/>
      <c r="C38" s="26"/>
      <c r="D38" s="21"/>
      <c r="E38" s="32"/>
      <c r="F38" s="23"/>
      <c r="G38" s="18"/>
      <c r="H38" s="18"/>
      <c r="I38" s="18"/>
      <c r="J38" s="37"/>
      <c r="K38" s="23"/>
      <c r="L38" s="23"/>
      <c r="M38" s="37"/>
      <c r="N38" s="18"/>
      <c r="O38" s="37"/>
      <c r="P38" s="37"/>
    </row>
    <row r="39" spans="1:16" ht="12.75">
      <c r="A39" s="18"/>
      <c r="B39" s="21"/>
      <c r="C39" s="26"/>
      <c r="D39" s="21"/>
      <c r="E39" s="34"/>
      <c r="F39" s="27"/>
      <c r="G39" s="18"/>
      <c r="H39" s="18"/>
      <c r="I39" s="18"/>
      <c r="J39" s="37"/>
      <c r="K39" s="27"/>
      <c r="L39" s="27"/>
      <c r="M39" s="37"/>
      <c r="N39" s="18"/>
      <c r="O39" s="18"/>
      <c r="P39" s="18"/>
    </row>
    <row r="40" spans="1:16" ht="12.75">
      <c r="A40" s="18" t="s">
        <v>99</v>
      </c>
      <c r="B40" s="21"/>
      <c r="C40" s="26"/>
      <c r="D40" s="21"/>
      <c r="E40" s="34"/>
      <c r="F40" s="27"/>
      <c r="G40" s="18"/>
      <c r="H40" s="18"/>
      <c r="I40" s="18"/>
      <c r="J40" s="37"/>
      <c r="K40" s="27"/>
      <c r="L40" s="27"/>
      <c r="M40" s="37"/>
      <c r="N40" s="18"/>
      <c r="O40" s="18"/>
      <c r="P40" s="18"/>
    </row>
    <row r="41" spans="1:16" s="4" customFormat="1" ht="12.75">
      <c r="A41" s="24" t="s">
        <v>46</v>
      </c>
      <c r="B41" s="22"/>
      <c r="C41" s="31"/>
      <c r="D41" s="22"/>
      <c r="E41" s="35" t="s">
        <v>29</v>
      </c>
      <c r="F41" s="27"/>
      <c r="G41" s="18"/>
      <c r="H41" s="18"/>
      <c r="I41" s="18"/>
      <c r="J41" s="27" t="e">
        <f>SUM(#REF!+#REF!+#REF!+#REF!+#REF!+#REF!+#REF!+#REF!+#REF!)</f>
        <v>#REF!</v>
      </c>
      <c r="K41" s="27"/>
      <c r="L41" s="23"/>
      <c r="M41" s="37"/>
      <c r="N41" s="24"/>
      <c r="O41" s="40">
        <v>434747.01</v>
      </c>
      <c r="P41" s="40"/>
    </row>
    <row r="42" spans="1:16" s="5" customFormat="1" ht="12.75">
      <c r="A42" s="18" t="s">
        <v>8</v>
      </c>
      <c r="B42" s="21" t="s">
        <v>100</v>
      </c>
      <c r="C42" s="26"/>
      <c r="D42" s="21"/>
      <c r="E42" s="1" t="s">
        <v>51</v>
      </c>
      <c r="F42" s="27"/>
      <c r="G42" s="18"/>
      <c r="H42" s="18"/>
      <c r="I42" s="18"/>
      <c r="J42" s="37"/>
      <c r="K42" s="27"/>
      <c r="L42" s="27"/>
      <c r="M42" s="37"/>
      <c r="N42" s="28"/>
      <c r="O42" s="28"/>
      <c r="P42" s="28"/>
    </row>
    <row r="43" spans="1:16" ht="12.75">
      <c r="A43" s="18" t="s">
        <v>101</v>
      </c>
      <c r="B43" s="21"/>
      <c r="C43" s="26"/>
      <c r="D43" s="21"/>
      <c r="E43" s="1" t="s">
        <v>52</v>
      </c>
      <c r="F43" s="27"/>
      <c r="G43" s="18"/>
      <c r="H43" s="18"/>
      <c r="I43" s="18"/>
      <c r="J43" s="37"/>
      <c r="K43" s="27"/>
      <c r="L43" s="27"/>
      <c r="M43" s="37"/>
      <c r="N43" s="18"/>
      <c r="O43" s="18"/>
      <c r="P43" s="18"/>
    </row>
    <row r="44" spans="1:16" ht="12.75">
      <c r="A44" s="18"/>
      <c r="B44" s="21"/>
      <c r="C44" s="26"/>
      <c r="D44" s="21">
        <v>32</v>
      </c>
      <c r="E44" s="1" t="s">
        <v>44</v>
      </c>
      <c r="F44" s="27">
        <f>SUM(F45:F47)</f>
        <v>0</v>
      </c>
      <c r="G44" s="24"/>
      <c r="H44" s="24"/>
      <c r="I44" s="24"/>
      <c r="J44" s="40">
        <f>L44-F44</f>
        <v>500</v>
      </c>
      <c r="K44" s="27">
        <f>SUM(K45:K47)</f>
        <v>0</v>
      </c>
      <c r="L44" s="27">
        <f>L46</f>
        <v>500</v>
      </c>
      <c r="M44" s="40">
        <v>0</v>
      </c>
      <c r="N44" s="18"/>
      <c r="O44" s="37">
        <v>434747.01</v>
      </c>
      <c r="P44" s="37"/>
    </row>
    <row r="45" spans="1:16" ht="12.75">
      <c r="A45" s="18"/>
      <c r="B45" s="21"/>
      <c r="C45" s="26" t="s">
        <v>76</v>
      </c>
      <c r="D45" s="21">
        <v>321</v>
      </c>
      <c r="E45" s="39" t="s">
        <v>34</v>
      </c>
      <c r="F45" s="23"/>
      <c r="G45" s="28"/>
      <c r="H45" s="28"/>
      <c r="I45" s="28"/>
      <c r="J45" s="41">
        <f>L45-F45</f>
        <v>0</v>
      </c>
      <c r="K45" s="23">
        <v>0</v>
      </c>
      <c r="L45" s="23"/>
      <c r="M45" s="41"/>
      <c r="N45" s="18"/>
      <c r="O45" s="37"/>
      <c r="P45" s="37"/>
    </row>
    <row r="46" spans="1:16" ht="12.75">
      <c r="A46" s="18"/>
      <c r="B46" s="21"/>
      <c r="C46" s="26" t="s">
        <v>77</v>
      </c>
      <c r="D46" s="21">
        <v>323</v>
      </c>
      <c r="E46" s="39" t="s">
        <v>35</v>
      </c>
      <c r="F46" s="23"/>
      <c r="G46" s="28"/>
      <c r="H46" s="28"/>
      <c r="I46" s="28"/>
      <c r="J46" s="41">
        <f>L46-F46</f>
        <v>500</v>
      </c>
      <c r="K46" s="23">
        <v>0</v>
      </c>
      <c r="L46" s="23">
        <v>500</v>
      </c>
      <c r="M46" s="41"/>
      <c r="N46" s="18"/>
      <c r="O46" s="37"/>
      <c r="P46" s="37"/>
    </row>
    <row r="47" spans="1:16" ht="12.75">
      <c r="A47" s="18"/>
      <c r="B47" s="21"/>
      <c r="C47" s="26" t="s">
        <v>78</v>
      </c>
      <c r="D47" s="21">
        <v>329</v>
      </c>
      <c r="E47" s="39" t="s">
        <v>4</v>
      </c>
      <c r="F47" s="23"/>
      <c r="G47" s="28"/>
      <c r="H47" s="28"/>
      <c r="I47" s="28"/>
      <c r="J47" s="41"/>
      <c r="K47" s="23">
        <v>0</v>
      </c>
      <c r="L47" s="23"/>
      <c r="M47" s="41"/>
      <c r="N47" s="18"/>
      <c r="O47" s="37"/>
      <c r="P47" s="37"/>
    </row>
    <row r="48" spans="1:16" ht="12.75">
      <c r="A48" s="18"/>
      <c r="B48" s="21"/>
      <c r="C48" s="26"/>
      <c r="D48" s="21"/>
      <c r="E48" s="39"/>
      <c r="F48" s="23"/>
      <c r="G48" s="28"/>
      <c r="H48" s="28"/>
      <c r="I48" s="28"/>
      <c r="J48" s="41"/>
      <c r="K48" s="23"/>
      <c r="L48" s="23"/>
      <c r="M48" s="41"/>
      <c r="N48" s="18"/>
      <c r="O48" s="37"/>
      <c r="P48" s="37"/>
    </row>
    <row r="49" spans="1:16" ht="12.75">
      <c r="A49" s="18"/>
      <c r="B49" s="21"/>
      <c r="C49" s="26"/>
      <c r="D49" s="21"/>
      <c r="E49" s="39"/>
      <c r="F49" s="23"/>
      <c r="G49" s="28"/>
      <c r="H49" s="28"/>
      <c r="I49" s="28"/>
      <c r="J49" s="41"/>
      <c r="K49" s="23"/>
      <c r="L49" s="23"/>
      <c r="M49" s="41"/>
      <c r="N49" s="18"/>
      <c r="O49" s="37"/>
      <c r="P49" s="37"/>
    </row>
    <row r="50" spans="1:16" ht="12.75">
      <c r="A50" s="29" t="s">
        <v>3</v>
      </c>
      <c r="B50" s="21" t="s">
        <v>53</v>
      </c>
      <c r="C50" s="26"/>
      <c r="D50" s="21"/>
      <c r="E50" s="1" t="s">
        <v>54</v>
      </c>
      <c r="F50" s="23"/>
      <c r="G50" s="28"/>
      <c r="H50" s="28"/>
      <c r="I50" s="28"/>
      <c r="J50" s="41"/>
      <c r="K50" s="23"/>
      <c r="L50" s="23"/>
      <c r="M50" s="41"/>
      <c r="N50" s="18"/>
      <c r="O50" s="37"/>
      <c r="P50" s="37"/>
    </row>
    <row r="51" spans="1:16" ht="12.75">
      <c r="A51" s="18" t="s">
        <v>55</v>
      </c>
      <c r="B51" s="21"/>
      <c r="C51" s="26"/>
      <c r="D51" s="21"/>
      <c r="E51" s="1" t="s">
        <v>56</v>
      </c>
      <c r="F51" s="23"/>
      <c r="G51" s="28"/>
      <c r="H51" s="28"/>
      <c r="I51" s="28"/>
      <c r="J51" s="41"/>
      <c r="K51" s="23"/>
      <c r="L51" s="23"/>
      <c r="M51" s="41"/>
      <c r="N51" s="18"/>
      <c r="O51" s="37"/>
      <c r="P51" s="37"/>
    </row>
    <row r="52" spans="1:16" ht="12.75">
      <c r="A52" s="18"/>
      <c r="B52" s="21"/>
      <c r="C52" s="26"/>
      <c r="D52" s="21">
        <v>32</v>
      </c>
      <c r="E52" s="1" t="s">
        <v>44</v>
      </c>
      <c r="F52" s="27"/>
      <c r="G52" s="24"/>
      <c r="H52" s="24"/>
      <c r="I52" s="24"/>
      <c r="J52" s="40"/>
      <c r="K52" s="27">
        <v>2000</v>
      </c>
      <c r="L52" s="27">
        <v>0</v>
      </c>
      <c r="M52" s="40">
        <v>2000</v>
      </c>
      <c r="N52" s="18"/>
      <c r="O52" s="37"/>
      <c r="P52" s="37">
        <v>0</v>
      </c>
    </row>
    <row r="53" spans="1:16" ht="12.75">
      <c r="A53" s="18"/>
      <c r="B53" s="21"/>
      <c r="C53" s="26" t="s">
        <v>79</v>
      </c>
      <c r="D53" s="21">
        <v>321</v>
      </c>
      <c r="E53" s="1" t="s">
        <v>24</v>
      </c>
      <c r="F53" s="23"/>
      <c r="G53" s="28"/>
      <c r="H53" s="28"/>
      <c r="I53" s="28"/>
      <c r="J53" s="41"/>
      <c r="K53" s="23">
        <v>2000</v>
      </c>
      <c r="L53" s="23">
        <v>0</v>
      </c>
      <c r="M53" s="41"/>
      <c r="N53" s="18"/>
      <c r="O53" s="37"/>
      <c r="P53" s="37">
        <v>0</v>
      </c>
    </row>
    <row r="54" spans="1:16" ht="12.75">
      <c r="A54" s="18"/>
      <c r="B54" s="21"/>
      <c r="C54" s="26"/>
      <c r="D54" s="21"/>
      <c r="E54" s="1"/>
      <c r="F54" s="23"/>
      <c r="G54" s="28"/>
      <c r="H54" s="28"/>
      <c r="I54" s="28"/>
      <c r="J54" s="41"/>
      <c r="K54" s="23"/>
      <c r="L54" s="23"/>
      <c r="M54" s="41"/>
      <c r="N54" s="18"/>
      <c r="O54" s="37"/>
      <c r="P54" s="37"/>
    </row>
    <row r="55" spans="1:16" ht="12.75">
      <c r="A55" s="18" t="s">
        <v>17</v>
      </c>
      <c r="B55" s="21"/>
      <c r="C55" s="26"/>
      <c r="D55" s="21"/>
      <c r="E55" s="1"/>
      <c r="F55" s="23"/>
      <c r="G55" s="28"/>
      <c r="H55" s="28"/>
      <c r="I55" s="28"/>
      <c r="J55" s="41"/>
      <c r="K55" s="23"/>
      <c r="L55" s="23"/>
      <c r="M55" s="41"/>
      <c r="N55" s="18"/>
      <c r="O55" s="37"/>
      <c r="P55" s="37"/>
    </row>
    <row r="56" spans="1:16" ht="12.75">
      <c r="A56" s="18" t="s">
        <v>8</v>
      </c>
      <c r="B56" s="21" t="s">
        <v>57</v>
      </c>
      <c r="C56" s="26"/>
      <c r="D56" s="21"/>
      <c r="E56" s="1" t="s">
        <v>58</v>
      </c>
      <c r="F56" s="23"/>
      <c r="G56" s="28"/>
      <c r="H56" s="28"/>
      <c r="I56" s="28"/>
      <c r="J56" s="41"/>
      <c r="K56" s="23"/>
      <c r="L56" s="23"/>
      <c r="M56" s="41"/>
      <c r="N56" s="18"/>
      <c r="O56" s="37"/>
      <c r="P56" s="37"/>
    </row>
    <row r="57" spans="1:16" ht="12.75">
      <c r="A57" s="18" t="s">
        <v>59</v>
      </c>
      <c r="B57" s="21"/>
      <c r="C57" s="26"/>
      <c r="D57" s="21"/>
      <c r="E57" s="1" t="s">
        <v>61</v>
      </c>
      <c r="F57" s="23"/>
      <c r="G57" s="28"/>
      <c r="H57" s="28"/>
      <c r="I57" s="28"/>
      <c r="J57" s="41"/>
      <c r="K57" s="23"/>
      <c r="L57" s="23"/>
      <c r="M57" s="41"/>
      <c r="N57" s="18"/>
      <c r="O57" s="37"/>
      <c r="P57" s="37"/>
    </row>
    <row r="58" spans="1:16" ht="12.75">
      <c r="A58" s="18"/>
      <c r="B58" s="21"/>
      <c r="C58" s="26"/>
      <c r="D58" s="21">
        <v>32</v>
      </c>
      <c r="E58" s="1" t="s">
        <v>44</v>
      </c>
      <c r="F58" s="27">
        <f>SUM(F59)</f>
        <v>0</v>
      </c>
      <c r="G58" s="24"/>
      <c r="H58" s="24"/>
      <c r="I58" s="24"/>
      <c r="J58" s="40"/>
      <c r="K58" s="27">
        <f>SUM(K59)</f>
        <v>171161.49</v>
      </c>
      <c r="L58" s="27">
        <f>L59</f>
        <v>20000</v>
      </c>
      <c r="M58" s="40">
        <v>70000</v>
      </c>
      <c r="N58" s="18"/>
      <c r="O58" s="37"/>
      <c r="P58" s="37">
        <v>0</v>
      </c>
    </row>
    <row r="59" spans="1:16" ht="12.75">
      <c r="A59" s="18"/>
      <c r="B59" s="21"/>
      <c r="C59" s="26" t="s">
        <v>80</v>
      </c>
      <c r="D59" s="21">
        <v>329</v>
      </c>
      <c r="E59" s="1" t="s">
        <v>60</v>
      </c>
      <c r="F59" s="23"/>
      <c r="G59" s="28"/>
      <c r="H59" s="28"/>
      <c r="I59" s="28"/>
      <c r="J59" s="37"/>
      <c r="K59" s="23">
        <v>171161.49</v>
      </c>
      <c r="L59" s="23">
        <v>20000</v>
      </c>
      <c r="M59" s="41"/>
      <c r="N59" s="18"/>
      <c r="O59" s="37"/>
      <c r="P59" s="37">
        <v>0</v>
      </c>
    </row>
    <row r="60" spans="1:16" ht="12.75">
      <c r="A60" s="18"/>
      <c r="B60" s="21"/>
      <c r="C60" s="26"/>
      <c r="D60" s="21"/>
      <c r="E60" s="1"/>
      <c r="F60" s="23"/>
      <c r="G60" s="28"/>
      <c r="H60" s="28"/>
      <c r="I60" s="28"/>
      <c r="J60" s="37"/>
      <c r="K60" s="23"/>
      <c r="L60" s="23"/>
      <c r="M60" s="41"/>
      <c r="N60" s="18"/>
      <c r="O60" s="37"/>
      <c r="P60" s="37"/>
    </row>
    <row r="61" spans="1:16" ht="12.75">
      <c r="A61" s="18" t="s">
        <v>105</v>
      </c>
      <c r="B61" s="21"/>
      <c r="C61" s="26"/>
      <c r="D61" s="21"/>
      <c r="E61" s="1"/>
      <c r="F61" s="23"/>
      <c r="G61" s="28"/>
      <c r="H61" s="28"/>
      <c r="I61" s="28"/>
      <c r="J61" s="37"/>
      <c r="K61" s="23"/>
      <c r="L61" s="23"/>
      <c r="M61" s="41"/>
      <c r="N61" s="18"/>
      <c r="O61" s="37"/>
      <c r="P61" s="37"/>
    </row>
    <row r="62" spans="1:16" ht="12.75">
      <c r="A62" s="18" t="s">
        <v>8</v>
      </c>
      <c r="B62" s="21" t="s">
        <v>62</v>
      </c>
      <c r="C62" s="26"/>
      <c r="D62" s="21"/>
      <c r="E62" s="1" t="s">
        <v>63</v>
      </c>
      <c r="F62" s="23"/>
      <c r="G62" s="28"/>
      <c r="H62" s="28"/>
      <c r="I62" s="28"/>
      <c r="J62" s="37"/>
      <c r="K62" s="23"/>
      <c r="L62" s="23"/>
      <c r="M62" s="41"/>
      <c r="N62" s="18"/>
      <c r="O62" s="37"/>
      <c r="P62" s="37"/>
    </row>
    <row r="63" spans="1:16" ht="12.75">
      <c r="A63" s="18" t="s">
        <v>106</v>
      </c>
      <c r="B63" s="21"/>
      <c r="C63" s="26"/>
      <c r="D63" s="21"/>
      <c r="E63" s="1" t="s">
        <v>61</v>
      </c>
      <c r="F63" s="23"/>
      <c r="G63" s="28"/>
      <c r="H63" s="28"/>
      <c r="I63" s="28"/>
      <c r="J63" s="37"/>
      <c r="K63" s="23"/>
      <c r="L63" s="23"/>
      <c r="M63" s="41"/>
      <c r="N63" s="18"/>
      <c r="O63" s="37"/>
      <c r="P63" s="37"/>
    </row>
    <row r="64" spans="1:16" ht="12.75">
      <c r="A64" s="18"/>
      <c r="B64" s="21"/>
      <c r="C64" s="26"/>
      <c r="D64" s="21">
        <v>32</v>
      </c>
      <c r="E64" s="1" t="s">
        <v>44</v>
      </c>
      <c r="F64" s="27">
        <f>F65</f>
        <v>0</v>
      </c>
      <c r="G64" s="24"/>
      <c r="H64" s="24"/>
      <c r="I64" s="24"/>
      <c r="J64" s="40"/>
      <c r="K64" s="27">
        <f>SUM(K65)</f>
        <v>8000</v>
      </c>
      <c r="L64" s="27">
        <f>L65</f>
        <v>0</v>
      </c>
      <c r="M64" s="27">
        <v>8000</v>
      </c>
      <c r="N64" s="18"/>
      <c r="O64" s="37"/>
      <c r="P64" s="37">
        <v>0</v>
      </c>
    </row>
    <row r="65" spans="1:16" ht="12.75">
      <c r="A65" s="18"/>
      <c r="B65" s="21"/>
      <c r="C65" s="26" t="s">
        <v>81</v>
      </c>
      <c r="D65" s="21">
        <v>321</v>
      </c>
      <c r="E65" s="1" t="s">
        <v>24</v>
      </c>
      <c r="F65" s="23"/>
      <c r="G65" s="28"/>
      <c r="H65" s="28"/>
      <c r="I65" s="28"/>
      <c r="J65" s="37"/>
      <c r="K65" s="23">
        <v>8000</v>
      </c>
      <c r="L65" s="23">
        <v>0</v>
      </c>
      <c r="M65" s="41"/>
      <c r="N65" s="18"/>
      <c r="O65" s="37"/>
      <c r="P65" s="37">
        <v>0</v>
      </c>
    </row>
    <row r="66" spans="1:16" ht="12.75">
      <c r="A66" s="18"/>
      <c r="B66" s="21"/>
      <c r="C66" s="26"/>
      <c r="D66" s="21"/>
      <c r="E66" s="1"/>
      <c r="F66" s="23"/>
      <c r="G66" s="28"/>
      <c r="H66" s="28"/>
      <c r="I66" s="28"/>
      <c r="J66" s="37"/>
      <c r="K66" s="23"/>
      <c r="L66" s="23"/>
      <c r="M66" s="41"/>
      <c r="N66" s="18"/>
      <c r="O66" s="37"/>
      <c r="P66" s="37"/>
    </row>
    <row r="67" spans="1:16" ht="12.75">
      <c r="A67" s="18"/>
      <c r="B67" s="21"/>
      <c r="C67" s="26"/>
      <c r="D67" s="21"/>
      <c r="E67" s="1"/>
      <c r="F67" s="23"/>
      <c r="G67" s="28"/>
      <c r="H67" s="28"/>
      <c r="I67" s="28"/>
      <c r="J67" s="37"/>
      <c r="K67" s="23"/>
      <c r="L67" s="23"/>
      <c r="M67" s="41"/>
      <c r="N67" s="18"/>
      <c r="O67" s="37"/>
      <c r="P67" s="37"/>
    </row>
    <row r="68" spans="1:16" ht="12.75">
      <c r="A68" s="18"/>
      <c r="B68" s="21"/>
      <c r="C68" s="26"/>
      <c r="D68" s="21"/>
      <c r="E68" s="1"/>
      <c r="F68" s="23"/>
      <c r="G68" s="28"/>
      <c r="H68" s="28"/>
      <c r="I68" s="28"/>
      <c r="J68" s="37"/>
      <c r="K68" s="23"/>
      <c r="L68" s="23"/>
      <c r="M68" s="41"/>
      <c r="N68" s="18"/>
      <c r="O68" s="37"/>
      <c r="P68" s="37"/>
    </row>
    <row r="69" spans="1:16" ht="12.75">
      <c r="A69" s="18"/>
      <c r="B69" s="21"/>
      <c r="C69" s="26"/>
      <c r="D69" s="21"/>
      <c r="E69" s="1"/>
      <c r="F69" s="23"/>
      <c r="G69" s="28"/>
      <c r="H69" s="28"/>
      <c r="I69" s="28"/>
      <c r="J69" s="37"/>
      <c r="K69" s="23"/>
      <c r="L69" s="23"/>
      <c r="M69" s="41"/>
      <c r="N69" s="18"/>
      <c r="O69" s="37"/>
      <c r="P69" s="37"/>
    </row>
    <row r="70" spans="1:16" ht="12.75">
      <c r="A70" s="18"/>
      <c r="B70" s="21"/>
      <c r="C70" s="26"/>
      <c r="D70" s="21"/>
      <c r="E70" s="1"/>
      <c r="F70" s="23"/>
      <c r="G70" s="28"/>
      <c r="H70" s="28"/>
      <c r="I70" s="28"/>
      <c r="J70" s="37"/>
      <c r="K70" s="23"/>
      <c r="L70" s="23"/>
      <c r="M70" s="41"/>
      <c r="N70" s="18"/>
      <c r="O70" s="37"/>
      <c r="P70" s="37"/>
    </row>
    <row r="71" spans="1:16" ht="12.75">
      <c r="A71" s="18"/>
      <c r="B71" s="21"/>
      <c r="C71" s="26"/>
      <c r="D71" s="21"/>
      <c r="E71" s="1"/>
      <c r="F71" s="23"/>
      <c r="G71" s="28"/>
      <c r="H71" s="28"/>
      <c r="I71" s="28"/>
      <c r="J71" s="37"/>
      <c r="K71" s="23"/>
      <c r="L71" s="23"/>
      <c r="M71" s="41"/>
      <c r="N71" s="18"/>
      <c r="O71" s="37"/>
      <c r="P71" s="37"/>
    </row>
    <row r="72" spans="1:16" ht="12.75">
      <c r="A72" s="18" t="s">
        <v>107</v>
      </c>
      <c r="B72" s="21"/>
      <c r="C72" s="26"/>
      <c r="D72" s="21"/>
      <c r="E72" s="1"/>
      <c r="F72" s="23"/>
      <c r="G72" s="28"/>
      <c r="H72" s="28"/>
      <c r="I72" s="28"/>
      <c r="J72" s="37"/>
      <c r="K72" s="23"/>
      <c r="L72" s="23"/>
      <c r="M72" s="41"/>
      <c r="N72" s="18"/>
      <c r="O72" s="37"/>
      <c r="P72" s="37"/>
    </row>
    <row r="73" spans="1:16" ht="12.75">
      <c r="A73" s="18" t="s">
        <v>8</v>
      </c>
      <c r="B73" s="21" t="s">
        <v>86</v>
      </c>
      <c r="C73" s="26"/>
      <c r="D73" s="21"/>
      <c r="E73" s="1" t="s">
        <v>92</v>
      </c>
      <c r="F73" s="23"/>
      <c r="G73" s="28"/>
      <c r="H73" s="28"/>
      <c r="I73" s="28"/>
      <c r="J73" s="37"/>
      <c r="K73" s="23"/>
      <c r="L73" s="23"/>
      <c r="M73" s="41"/>
      <c r="N73" s="18"/>
      <c r="O73" s="37"/>
      <c r="P73" s="37"/>
    </row>
    <row r="74" spans="1:16" ht="12.75">
      <c r="A74" s="18" t="s">
        <v>87</v>
      </c>
      <c r="B74" s="21"/>
      <c r="C74" s="26"/>
      <c r="D74" s="21"/>
      <c r="E74" s="1" t="s">
        <v>88</v>
      </c>
      <c r="F74" s="23"/>
      <c r="G74" s="28"/>
      <c r="H74" s="28"/>
      <c r="I74" s="28"/>
      <c r="J74" s="37"/>
      <c r="K74" s="23"/>
      <c r="L74" s="23"/>
      <c r="M74" s="41"/>
      <c r="N74" s="18"/>
      <c r="O74" s="37"/>
      <c r="P74" s="37"/>
    </row>
    <row r="75" spans="1:16" ht="12.75">
      <c r="A75" s="18"/>
      <c r="B75" s="21"/>
      <c r="C75" s="26"/>
      <c r="D75" s="21">
        <v>32</v>
      </c>
      <c r="E75" s="1" t="s">
        <v>89</v>
      </c>
      <c r="F75" s="27">
        <f>SUM(F76:F77)</f>
        <v>7189.88</v>
      </c>
      <c r="G75" s="24"/>
      <c r="H75" s="24"/>
      <c r="I75" s="24"/>
      <c r="J75" s="40"/>
      <c r="K75" s="27">
        <f>SUM(K76:K77)</f>
        <v>10000</v>
      </c>
      <c r="L75" s="27">
        <v>10000</v>
      </c>
      <c r="M75" s="40">
        <v>10000</v>
      </c>
      <c r="N75" s="18"/>
      <c r="O75" s="37"/>
      <c r="P75" s="40">
        <f>SUM(P76:P77)</f>
        <v>0</v>
      </c>
    </row>
    <row r="76" spans="1:16" ht="12.75">
      <c r="A76" s="18"/>
      <c r="B76" s="21"/>
      <c r="C76" s="26" t="s">
        <v>82</v>
      </c>
      <c r="D76" s="21">
        <v>322</v>
      </c>
      <c r="E76" s="1" t="s">
        <v>25</v>
      </c>
      <c r="F76" s="37">
        <v>5000</v>
      </c>
      <c r="G76" s="28"/>
      <c r="H76" s="28"/>
      <c r="I76" s="28"/>
      <c r="J76" s="37"/>
      <c r="K76" s="23">
        <v>5000</v>
      </c>
      <c r="L76" s="23">
        <v>5000</v>
      </c>
      <c r="M76" s="41"/>
      <c r="N76" s="18"/>
      <c r="O76" s="37"/>
      <c r="P76" s="37"/>
    </row>
    <row r="77" spans="1:16" ht="12.75">
      <c r="A77" s="18"/>
      <c r="B77" s="21"/>
      <c r="C77" s="26" t="s">
        <v>83</v>
      </c>
      <c r="D77" s="21">
        <v>329</v>
      </c>
      <c r="E77" s="1" t="s">
        <v>4</v>
      </c>
      <c r="F77" s="37">
        <v>2189.88</v>
      </c>
      <c r="G77" s="18"/>
      <c r="H77" s="18"/>
      <c r="I77" s="18"/>
      <c r="J77" s="37"/>
      <c r="K77" s="23">
        <v>5000</v>
      </c>
      <c r="L77" s="23">
        <v>5000</v>
      </c>
      <c r="M77" s="37"/>
      <c r="N77" s="18"/>
      <c r="O77" s="37"/>
      <c r="P77" s="37"/>
    </row>
    <row r="78" spans="1:16" ht="12.75">
      <c r="A78" s="18" t="s">
        <v>108</v>
      </c>
      <c r="B78" s="21"/>
      <c r="C78" s="26"/>
      <c r="D78" s="21"/>
      <c r="E78" s="1"/>
      <c r="F78" s="23"/>
      <c r="G78" s="18"/>
      <c r="H78" s="18"/>
      <c r="I78" s="18"/>
      <c r="J78" s="37"/>
      <c r="K78" s="23"/>
      <c r="L78" s="23"/>
      <c r="M78" s="37"/>
      <c r="N78" s="18"/>
      <c r="O78" s="37"/>
      <c r="P78" s="37"/>
    </row>
    <row r="79" spans="1:16" ht="12.75">
      <c r="A79" s="18" t="s">
        <v>5</v>
      </c>
      <c r="B79" s="21">
        <v>2402</v>
      </c>
      <c r="C79" s="26"/>
      <c r="D79" s="21"/>
      <c r="E79" s="1"/>
      <c r="F79" s="23"/>
      <c r="G79" s="18"/>
      <c r="H79" s="18"/>
      <c r="I79" s="18"/>
      <c r="J79" s="37"/>
      <c r="K79" s="23"/>
      <c r="L79" s="23"/>
      <c r="M79" s="37"/>
      <c r="N79" s="18"/>
      <c r="O79" s="37"/>
      <c r="P79" s="37"/>
    </row>
    <row r="80" spans="1:16" ht="12.75">
      <c r="A80" s="18" t="s">
        <v>8</v>
      </c>
      <c r="B80" s="21" t="s">
        <v>109</v>
      </c>
      <c r="C80" s="26"/>
      <c r="D80" s="21"/>
      <c r="E80" s="39" t="s">
        <v>39</v>
      </c>
      <c r="F80" s="27"/>
      <c r="G80" s="18"/>
      <c r="H80" s="18"/>
      <c r="I80" s="18"/>
      <c r="J80" s="37"/>
      <c r="K80" s="27"/>
      <c r="L80" s="27"/>
      <c r="M80" s="37"/>
      <c r="N80" s="18"/>
      <c r="O80" s="37"/>
      <c r="P80" s="37"/>
    </row>
    <row r="81" spans="1:16" ht="12.75">
      <c r="A81" s="18" t="s">
        <v>85</v>
      </c>
      <c r="B81" s="21"/>
      <c r="C81" s="26"/>
      <c r="D81" s="21"/>
      <c r="E81" s="1" t="s">
        <v>21</v>
      </c>
      <c r="F81" s="27"/>
      <c r="G81" s="18"/>
      <c r="H81" s="18"/>
      <c r="I81" s="18"/>
      <c r="J81" s="37"/>
      <c r="K81" s="27"/>
      <c r="L81" s="27"/>
      <c r="M81" s="37"/>
      <c r="N81" s="18"/>
      <c r="O81" s="37"/>
      <c r="P81" s="37"/>
    </row>
    <row r="82" spans="1:16" ht="12.75">
      <c r="A82" s="18"/>
      <c r="B82" s="21"/>
      <c r="C82" s="26"/>
      <c r="D82" s="21">
        <v>32</v>
      </c>
      <c r="E82" s="1" t="s">
        <v>44</v>
      </c>
      <c r="F82" s="40">
        <f>SUM(F83)</f>
        <v>206550</v>
      </c>
      <c r="G82" s="24"/>
      <c r="H82" s="24"/>
      <c r="I82" s="24"/>
      <c r="J82" s="40" t="e">
        <f>SUM(J83)</f>
        <v>#REF!</v>
      </c>
      <c r="K82" s="40">
        <f>SUM(K83)</f>
        <v>0</v>
      </c>
      <c r="L82" s="40">
        <f>L83</f>
        <v>207557.65</v>
      </c>
      <c r="M82" s="40">
        <v>0</v>
      </c>
      <c r="N82" s="18"/>
      <c r="O82" s="37"/>
      <c r="P82" s="37">
        <f>P83</f>
        <v>207557.65</v>
      </c>
    </row>
    <row r="83" spans="1:16" ht="12.75">
      <c r="A83" s="18"/>
      <c r="B83" s="21"/>
      <c r="C83" s="26" t="s">
        <v>84</v>
      </c>
      <c r="D83" s="21">
        <v>323</v>
      </c>
      <c r="E83" s="39" t="s">
        <v>35</v>
      </c>
      <c r="F83" s="23">
        <v>206550</v>
      </c>
      <c r="G83" s="28"/>
      <c r="H83" s="28"/>
      <c r="I83" s="28"/>
      <c r="J83" s="41" t="e">
        <f>SUM(#REF!)</f>
        <v>#REF!</v>
      </c>
      <c r="K83" s="23">
        <v>0</v>
      </c>
      <c r="L83" s="23">
        <v>207557.65</v>
      </c>
      <c r="M83" s="41"/>
      <c r="N83" s="18"/>
      <c r="O83" s="37"/>
      <c r="P83" s="23">
        <v>207557.65</v>
      </c>
    </row>
    <row r="84" spans="1:16" ht="12.75">
      <c r="A84" s="18"/>
      <c r="B84" s="21"/>
      <c r="C84" s="26"/>
      <c r="D84" s="21"/>
      <c r="E84" s="39"/>
      <c r="F84" s="23"/>
      <c r="G84" s="28"/>
      <c r="H84" s="28"/>
      <c r="I84" s="28"/>
      <c r="J84" s="41"/>
      <c r="K84" s="23"/>
      <c r="L84" s="23"/>
      <c r="M84" s="41"/>
      <c r="N84" s="18"/>
      <c r="O84" s="37"/>
      <c r="P84" s="37"/>
    </row>
    <row r="85" spans="1:16" ht="12.75">
      <c r="A85" s="18"/>
      <c r="B85" s="21"/>
      <c r="C85" s="26"/>
      <c r="D85" s="21"/>
      <c r="E85" s="39"/>
      <c r="F85" s="23"/>
      <c r="G85" s="28"/>
      <c r="H85" s="28"/>
      <c r="I85" s="28"/>
      <c r="J85" s="41"/>
      <c r="K85" s="23"/>
      <c r="L85" s="23"/>
      <c r="M85" s="41"/>
      <c r="N85" s="18"/>
      <c r="O85" s="37"/>
      <c r="P85" s="37"/>
    </row>
    <row r="86" spans="1:16" ht="12.75">
      <c r="A86" s="18" t="s">
        <v>8</v>
      </c>
      <c r="B86" s="21">
        <v>240204</v>
      </c>
      <c r="C86" s="26"/>
      <c r="D86" s="21"/>
      <c r="E86" s="1" t="s">
        <v>64</v>
      </c>
      <c r="F86" s="23"/>
      <c r="G86" s="28"/>
      <c r="H86" s="28"/>
      <c r="I86" s="28"/>
      <c r="J86" s="41"/>
      <c r="K86" s="23"/>
      <c r="L86" s="23"/>
      <c r="M86" s="41"/>
      <c r="N86" s="18"/>
      <c r="O86" s="37"/>
      <c r="P86" s="37"/>
    </row>
    <row r="87" spans="1:16" ht="12.75">
      <c r="A87" s="18" t="s">
        <v>110</v>
      </c>
      <c r="B87" s="21"/>
      <c r="C87" s="26"/>
      <c r="D87" s="21"/>
      <c r="E87" s="1" t="s">
        <v>65</v>
      </c>
      <c r="F87" s="23"/>
      <c r="G87" s="28"/>
      <c r="H87" s="28"/>
      <c r="I87" s="28"/>
      <c r="J87" s="41"/>
      <c r="K87" s="23"/>
      <c r="L87" s="23"/>
      <c r="M87" s="41"/>
      <c r="N87" s="18"/>
      <c r="O87" s="37"/>
      <c r="P87" s="37"/>
    </row>
    <row r="88" spans="1:16" ht="12.75">
      <c r="A88" s="18"/>
      <c r="B88" s="21"/>
      <c r="C88" s="26"/>
      <c r="D88" s="21">
        <v>32</v>
      </c>
      <c r="E88" s="1" t="s">
        <v>44</v>
      </c>
      <c r="F88" s="27">
        <f>SUM(F89)</f>
        <v>0</v>
      </c>
      <c r="G88" s="24"/>
      <c r="H88" s="24"/>
      <c r="I88" s="24"/>
      <c r="J88" s="40"/>
      <c r="K88" s="27">
        <f>SUM(K89)</f>
        <v>600</v>
      </c>
      <c r="L88" s="27">
        <v>600</v>
      </c>
      <c r="M88" s="40">
        <v>600</v>
      </c>
      <c r="N88" s="18"/>
      <c r="O88" s="27"/>
      <c r="P88" s="27">
        <v>0</v>
      </c>
    </row>
    <row r="89" spans="1:16" ht="12.75">
      <c r="A89" s="18"/>
      <c r="B89" s="21"/>
      <c r="C89" s="26" t="s">
        <v>75</v>
      </c>
      <c r="D89" s="21">
        <v>322</v>
      </c>
      <c r="E89" s="1" t="s">
        <v>25</v>
      </c>
      <c r="F89" s="23"/>
      <c r="G89" s="18"/>
      <c r="H89" s="18"/>
      <c r="I89" s="18"/>
      <c r="J89" s="37"/>
      <c r="K89" s="23">
        <v>600</v>
      </c>
      <c r="L89" s="23">
        <v>600</v>
      </c>
      <c r="M89" s="37"/>
      <c r="N89" s="18"/>
      <c r="O89" s="27"/>
      <c r="P89" s="27">
        <v>0</v>
      </c>
    </row>
    <row r="90" spans="1:16" ht="12.75">
      <c r="A90" s="18"/>
      <c r="B90" s="21"/>
      <c r="C90" s="26"/>
      <c r="D90" s="21"/>
      <c r="E90" s="39"/>
      <c r="F90" s="23"/>
      <c r="G90" s="18"/>
      <c r="H90" s="18"/>
      <c r="I90" s="18"/>
      <c r="J90" s="37"/>
      <c r="K90" s="23"/>
      <c r="L90" s="23"/>
      <c r="M90" s="37"/>
      <c r="N90" s="18"/>
      <c r="O90" s="27"/>
      <c r="P90" s="27"/>
    </row>
    <row r="91" spans="1:16" ht="12.75">
      <c r="A91" s="18" t="s">
        <v>108</v>
      </c>
      <c r="B91" s="21"/>
      <c r="C91" s="26"/>
      <c r="D91" s="21"/>
      <c r="E91" s="1"/>
      <c r="F91" s="27"/>
      <c r="G91" s="18"/>
      <c r="H91" s="18"/>
      <c r="I91" s="18"/>
      <c r="J91" s="37"/>
      <c r="K91" s="27"/>
      <c r="L91" s="27"/>
      <c r="M91" s="37"/>
      <c r="N91" s="18"/>
      <c r="O91" s="27"/>
      <c r="P91" s="27"/>
    </row>
    <row r="92" spans="1:16" ht="12.75">
      <c r="A92" s="28" t="s">
        <v>5</v>
      </c>
      <c r="B92" s="21">
        <v>2406</v>
      </c>
      <c r="C92" s="26"/>
      <c r="D92" s="21"/>
      <c r="E92" s="26" t="s">
        <v>31</v>
      </c>
      <c r="F92" s="27"/>
      <c r="G92" s="28"/>
      <c r="H92" s="28"/>
      <c r="I92" s="28"/>
      <c r="J92" s="37">
        <f>L92-F92</f>
        <v>0</v>
      </c>
      <c r="K92" s="27"/>
      <c r="L92" s="27"/>
      <c r="M92" s="41"/>
      <c r="N92" s="18"/>
      <c r="O92" s="27"/>
      <c r="P92" s="27"/>
    </row>
    <row r="93" spans="1:16" ht="12.75">
      <c r="A93" s="18" t="s">
        <v>8</v>
      </c>
      <c r="B93" s="21" t="s">
        <v>49</v>
      </c>
      <c r="C93" s="26"/>
      <c r="D93" s="21"/>
      <c r="E93" s="21" t="s">
        <v>47</v>
      </c>
      <c r="F93" s="23"/>
      <c r="G93" s="18"/>
      <c r="H93" s="18"/>
      <c r="I93" s="18"/>
      <c r="J93" s="37"/>
      <c r="K93" s="23"/>
      <c r="L93" s="23"/>
      <c r="M93" s="37"/>
      <c r="N93" s="18"/>
      <c r="O93" s="27"/>
      <c r="P93" s="27"/>
    </row>
    <row r="94" spans="1:16" ht="12.75">
      <c r="A94" s="18" t="s">
        <v>59</v>
      </c>
      <c r="B94" s="21"/>
      <c r="C94" s="26"/>
      <c r="D94" s="21"/>
      <c r="E94" s="21" t="s">
        <v>30</v>
      </c>
      <c r="F94" s="23"/>
      <c r="G94" s="18"/>
      <c r="H94" s="18"/>
      <c r="I94" s="18"/>
      <c r="J94" s="37"/>
      <c r="K94" s="23"/>
      <c r="L94" s="23"/>
      <c r="M94" s="37"/>
      <c r="N94" s="18"/>
      <c r="O94" s="27"/>
      <c r="P94" s="27"/>
    </row>
    <row r="95" spans="1:16" ht="12.75">
      <c r="A95" s="18"/>
      <c r="B95" s="21"/>
      <c r="C95" s="26"/>
      <c r="D95" s="21">
        <v>42</v>
      </c>
      <c r="E95" s="21" t="s">
        <v>45</v>
      </c>
      <c r="F95" s="27">
        <f>SUM(F96)</f>
        <v>0</v>
      </c>
      <c r="G95" s="24"/>
      <c r="H95" s="24"/>
      <c r="I95" s="24"/>
      <c r="J95" s="40">
        <f>L95-F95</f>
        <v>790.25</v>
      </c>
      <c r="K95" s="27">
        <f>SUM(K96)</f>
        <v>262.49</v>
      </c>
      <c r="L95" s="27">
        <f>SUM(L96)</f>
        <v>790.25</v>
      </c>
      <c r="M95" s="40">
        <v>1180</v>
      </c>
      <c r="N95" s="18"/>
      <c r="O95" s="27"/>
      <c r="P95" s="27">
        <v>0</v>
      </c>
    </row>
    <row r="96" spans="1:16" ht="12.75">
      <c r="A96" s="18"/>
      <c r="B96" s="21"/>
      <c r="C96" s="26" t="s">
        <v>90</v>
      </c>
      <c r="D96" s="21">
        <v>422</v>
      </c>
      <c r="E96" s="21" t="s">
        <v>37</v>
      </c>
      <c r="F96" s="23"/>
      <c r="G96" s="28"/>
      <c r="H96" s="28"/>
      <c r="I96" s="28"/>
      <c r="J96" s="41">
        <f>L96-F96</f>
        <v>790.25</v>
      </c>
      <c r="K96" s="23">
        <v>262.49</v>
      </c>
      <c r="L96" s="23">
        <v>790.25</v>
      </c>
      <c r="M96" s="41"/>
      <c r="N96" s="18"/>
      <c r="O96" s="18"/>
      <c r="P96" s="18">
        <v>0</v>
      </c>
    </row>
    <row r="97" spans="1:16" ht="12.75">
      <c r="A97" s="18"/>
      <c r="B97" s="21"/>
      <c r="C97" s="26"/>
      <c r="D97" s="21"/>
      <c r="E97" s="21"/>
      <c r="F97" s="23"/>
      <c r="G97" s="18"/>
      <c r="H97" s="18"/>
      <c r="I97" s="18"/>
      <c r="J97" s="37"/>
      <c r="K97" s="23"/>
      <c r="L97" s="23"/>
      <c r="M97" s="37"/>
      <c r="N97" s="18"/>
      <c r="O97" s="18"/>
      <c r="P97" s="18"/>
    </row>
    <row r="98" spans="1:16" ht="12.75">
      <c r="A98" s="18"/>
      <c r="B98" s="21"/>
      <c r="C98" s="26"/>
      <c r="D98" s="21"/>
      <c r="E98" s="21"/>
      <c r="F98" s="23"/>
      <c r="G98" s="18"/>
      <c r="H98" s="18"/>
      <c r="I98" s="18"/>
      <c r="J98" s="37"/>
      <c r="K98" s="23"/>
      <c r="L98" s="23"/>
      <c r="M98" s="37"/>
      <c r="N98" s="18"/>
      <c r="O98" s="18"/>
      <c r="P98" s="18"/>
    </row>
    <row r="99" spans="1:16" ht="12.75">
      <c r="A99" s="18" t="s">
        <v>8</v>
      </c>
      <c r="B99" s="21" t="s">
        <v>36</v>
      </c>
      <c r="C99" s="26"/>
      <c r="D99" s="21"/>
      <c r="E99" s="21" t="s">
        <v>48</v>
      </c>
      <c r="F99" s="23"/>
      <c r="G99" s="18"/>
      <c r="H99" s="18"/>
      <c r="I99" s="18"/>
      <c r="J99" s="37"/>
      <c r="K99" s="23"/>
      <c r="L99" s="23"/>
      <c r="M99" s="37"/>
      <c r="N99" s="18"/>
      <c r="O99" s="18"/>
      <c r="P99" s="18"/>
    </row>
    <row r="100" spans="1:16" ht="12.75">
      <c r="A100" s="18" t="s">
        <v>59</v>
      </c>
      <c r="B100" s="21"/>
      <c r="C100" s="26"/>
      <c r="D100" s="21"/>
      <c r="E100" s="21" t="s">
        <v>30</v>
      </c>
      <c r="F100" s="23"/>
      <c r="G100" s="18"/>
      <c r="H100" s="18"/>
      <c r="I100" s="18"/>
      <c r="J100" s="37"/>
      <c r="K100" s="23"/>
      <c r="L100" s="23"/>
      <c r="M100" s="37"/>
      <c r="N100" s="18"/>
      <c r="O100" s="18"/>
      <c r="P100" s="18"/>
    </row>
    <row r="101" spans="1:16" ht="12.75">
      <c r="A101" s="18"/>
      <c r="B101" s="21"/>
      <c r="C101" s="26"/>
      <c r="D101" s="21">
        <v>42</v>
      </c>
      <c r="E101" s="21" t="s">
        <v>45</v>
      </c>
      <c r="F101" s="27">
        <f>SUM(F102)</f>
        <v>0</v>
      </c>
      <c r="G101" s="18"/>
      <c r="H101" s="18"/>
      <c r="I101" s="18"/>
      <c r="J101" s="37">
        <f>L101-F101</f>
        <v>307.8</v>
      </c>
      <c r="K101" s="27">
        <f>SUM(K102)</f>
        <v>2000</v>
      </c>
      <c r="L101" s="27">
        <f>L102</f>
        <v>307.8</v>
      </c>
      <c r="M101" s="40">
        <v>2000</v>
      </c>
      <c r="P101" s="18">
        <v>0</v>
      </c>
    </row>
    <row r="102" spans="1:16" ht="12.75">
      <c r="A102" s="18"/>
      <c r="B102" s="21"/>
      <c r="C102" s="26" t="s">
        <v>91</v>
      </c>
      <c r="D102" s="21">
        <v>424</v>
      </c>
      <c r="E102" s="21" t="s">
        <v>38</v>
      </c>
      <c r="F102" s="23"/>
      <c r="G102" s="28"/>
      <c r="H102" s="28"/>
      <c r="I102" s="28"/>
      <c r="J102" s="41">
        <f>L102-F102</f>
        <v>307.8</v>
      </c>
      <c r="K102" s="23">
        <v>2000</v>
      </c>
      <c r="L102" s="23">
        <v>307.8</v>
      </c>
      <c r="M102" s="41"/>
      <c r="P102" s="18">
        <v>0</v>
      </c>
    </row>
    <row r="103" spans="1:16" ht="12.75">
      <c r="A103" s="18"/>
      <c r="B103" s="18"/>
      <c r="C103" s="18"/>
      <c r="D103" s="18"/>
      <c r="E103" s="36"/>
      <c r="F103" s="44"/>
      <c r="G103" s="18"/>
      <c r="H103" s="18"/>
      <c r="I103" s="18"/>
      <c r="J103" s="37"/>
      <c r="K103" s="44"/>
      <c r="L103" s="23"/>
      <c r="M103" s="37"/>
      <c r="P103" s="18"/>
    </row>
    <row r="104" spans="1:16" ht="12.75">
      <c r="A104" s="12"/>
      <c r="B104" s="9"/>
      <c r="C104" s="9"/>
      <c r="D104" s="9"/>
      <c r="E104" s="13"/>
      <c r="F104" s="44"/>
      <c r="G104" s="9"/>
      <c r="H104" s="9"/>
      <c r="I104" s="9"/>
      <c r="J104" s="37"/>
      <c r="K104" s="44"/>
      <c r="L104" s="44"/>
      <c r="M104" s="48"/>
      <c r="P104" s="50"/>
    </row>
    <row r="105" spans="1:16" ht="12.75">
      <c r="A105" s="11"/>
      <c r="B105" s="6"/>
      <c r="C105" s="6"/>
      <c r="D105" s="6"/>
      <c r="E105" s="7" t="s">
        <v>11</v>
      </c>
      <c r="F105" s="45">
        <f>SUM(F8+F17+F30+F44+F52+F58+F64+F82+F95+F101+F88+F75)</f>
        <v>7957176.07</v>
      </c>
      <c r="G105" s="6"/>
      <c r="H105" s="6"/>
      <c r="I105" s="6"/>
      <c r="J105" s="8" t="e">
        <f>SUM(#REF!+#REF!+#REF!+#REF!+#REF!+#REF!+#REF!+#REF!+#REF!+#REF!+#REF!+#REF!+#REF!+#REF!+#REF!+#REF!)</f>
        <v>#REF!</v>
      </c>
      <c r="K105" s="45">
        <f>SUM(K8+K17+K30+K44+K52+K58+K64+K82+K95+K101+K88+K75)</f>
        <v>7579177.09</v>
      </c>
      <c r="L105" s="45">
        <f>SUM(L8+L17+L30+L52+L58+L64+L75+L88+L95+L101+L82+L44)</f>
        <v>8484720.229999999</v>
      </c>
      <c r="M105" s="45">
        <f>SUM(M8+M17+M30+M44+M52+M58+M64+M82+M95+M101+M88+M75)</f>
        <v>7773787.800000001</v>
      </c>
      <c r="P105" s="58">
        <f>P8+P17+P30+P75+P82</f>
        <v>8409095.6</v>
      </c>
    </row>
    <row r="106" spans="1:16" ht="13.5" thickBot="1">
      <c r="A106" s="15"/>
      <c r="B106" s="16"/>
      <c r="C106" s="16"/>
      <c r="D106" s="16"/>
      <c r="E106" s="16"/>
      <c r="F106" s="46"/>
      <c r="G106" s="16"/>
      <c r="H106" s="16"/>
      <c r="I106" s="16"/>
      <c r="J106" s="37"/>
      <c r="K106" s="46"/>
      <c r="L106" s="47"/>
      <c r="M106" s="49"/>
      <c r="P106" s="57"/>
    </row>
    <row r="107" spans="1:12" ht="13.5" thickTop="1">
      <c r="A107" s="6"/>
      <c r="B107" s="6"/>
      <c r="C107" s="6"/>
      <c r="D107" s="6"/>
      <c r="E107" s="6"/>
      <c r="F107" s="42"/>
      <c r="G107" s="6"/>
      <c r="H107" s="6"/>
      <c r="I107" s="6"/>
      <c r="J107" s="43"/>
      <c r="K107" s="6"/>
      <c r="L107" s="42"/>
    </row>
    <row r="108" spans="1:12" ht="12.75">
      <c r="A108" s="6"/>
      <c r="B108" s="6"/>
      <c r="C108" s="6"/>
      <c r="D108" s="6"/>
      <c r="E108" s="6"/>
      <c r="F108" s="42"/>
      <c r="G108" s="6"/>
      <c r="H108" s="6"/>
      <c r="I108" s="6"/>
      <c r="J108" s="43"/>
      <c r="K108" s="6"/>
      <c r="L108" s="42"/>
    </row>
    <row r="109" ht="12.75">
      <c r="F109" s="3"/>
    </row>
    <row r="110" ht="12.75">
      <c r="F110" t="s">
        <v>32</v>
      </c>
    </row>
    <row r="111" ht="12.75">
      <c r="F111"/>
    </row>
    <row r="112" ht="12.75">
      <c r="F112" t="s">
        <v>33</v>
      </c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spans="6:15" ht="12.75">
      <c r="F125" s="3"/>
      <c r="M125" s="18"/>
      <c r="N125" s="18"/>
      <c r="O125" s="18"/>
    </row>
    <row r="126" spans="6:15" ht="12.75">
      <c r="F126" s="3"/>
      <c r="M126" s="18"/>
      <c r="N126" s="18"/>
      <c r="O126" s="18"/>
    </row>
    <row r="127" spans="6:15" ht="12.75">
      <c r="F127" s="3"/>
      <c r="M127" s="18"/>
      <c r="N127" s="18"/>
      <c r="O127" s="18"/>
    </row>
    <row r="128" spans="6:15" ht="12.75">
      <c r="F128" s="3"/>
      <c r="M128" s="18"/>
      <c r="N128" s="37"/>
      <c r="O128" s="37"/>
    </row>
    <row r="129" spans="6:15" ht="12.75">
      <c r="F129" s="3"/>
      <c r="M129" s="18"/>
      <c r="N129" s="37"/>
      <c r="O129" s="37"/>
    </row>
    <row r="130" spans="6:15" ht="12.75">
      <c r="F130" s="3"/>
      <c r="M130" s="18"/>
      <c r="N130" s="18"/>
      <c r="O130" s="18"/>
    </row>
    <row r="131" spans="6:15" ht="12.75">
      <c r="F131" s="3"/>
      <c r="M131" s="18"/>
      <c r="N131" s="27"/>
      <c r="O131" s="27"/>
    </row>
    <row r="132" spans="6:15" ht="12.75">
      <c r="F132" s="3"/>
      <c r="M132" s="18"/>
      <c r="N132" s="27"/>
      <c r="O132" s="27"/>
    </row>
    <row r="133" spans="6:15" ht="12.75">
      <c r="F133" s="3"/>
      <c r="M133" s="18"/>
      <c r="N133" s="27"/>
      <c r="O133" s="27"/>
    </row>
    <row r="134" spans="6:15" ht="12.75">
      <c r="F134" s="3"/>
      <c r="M134" s="18"/>
      <c r="N134" s="27"/>
      <c r="O134" s="27"/>
    </row>
    <row r="135" spans="6:15" ht="12.75">
      <c r="F135" s="3"/>
      <c r="M135" s="18"/>
      <c r="N135" s="27"/>
      <c r="O135" s="27"/>
    </row>
    <row r="136" spans="6:15" ht="12.75">
      <c r="F136" s="3"/>
      <c r="M136" s="18"/>
      <c r="N136" s="27"/>
      <c r="O136" s="27"/>
    </row>
    <row r="137" spans="6:15" ht="12.75">
      <c r="F137" s="3"/>
      <c r="M137" s="18"/>
      <c r="N137" s="27"/>
      <c r="O137" s="27"/>
    </row>
    <row r="138" spans="6:15" ht="12.75">
      <c r="F138" s="3"/>
      <c r="M138" s="18"/>
      <c r="N138" s="27"/>
      <c r="O138" s="27"/>
    </row>
    <row r="139" spans="6:15" ht="12.75">
      <c r="F139" s="3"/>
      <c r="M139" s="18"/>
      <c r="N139" s="40"/>
      <c r="O139" s="40"/>
    </row>
    <row r="140" spans="6:15" ht="12.75">
      <c r="F140" s="3"/>
      <c r="M140" s="28"/>
      <c r="N140" s="41"/>
      <c r="O140" s="41"/>
    </row>
    <row r="141" spans="6:15" ht="12.75">
      <c r="F141" s="3"/>
      <c r="M141" s="18"/>
      <c r="N141" s="40"/>
      <c r="O141" s="40"/>
    </row>
    <row r="142" spans="6:15" ht="12.75">
      <c r="F142" s="3"/>
      <c r="M142" s="28"/>
      <c r="N142" s="41"/>
      <c r="O142" s="41"/>
    </row>
    <row r="143" spans="6:15" ht="12.75">
      <c r="F143" s="3"/>
      <c r="M143" s="28"/>
      <c r="N143" s="41"/>
      <c r="O143" s="41"/>
    </row>
    <row r="144" spans="6:15" ht="12.75">
      <c r="F144" s="3"/>
      <c r="M144" s="28"/>
      <c r="N144" s="41"/>
      <c r="O144" s="41"/>
    </row>
    <row r="145" spans="6:15" ht="12.75">
      <c r="F145" s="3"/>
      <c r="M145" s="18"/>
      <c r="N145" s="40">
        <v>0</v>
      </c>
      <c r="O145" s="40">
        <v>0</v>
      </c>
    </row>
    <row r="146" spans="6:15" ht="12.75">
      <c r="F146" s="3"/>
      <c r="M146" s="18"/>
      <c r="N146" s="40"/>
      <c r="O146" s="40"/>
    </row>
    <row r="147" spans="6:15" ht="12.75">
      <c r="F147" s="3"/>
      <c r="M147" s="18"/>
      <c r="N147" s="40"/>
      <c r="O147" s="40"/>
    </row>
    <row r="148" spans="6:15" ht="12.75">
      <c r="F148" s="3"/>
      <c r="M148" s="18"/>
      <c r="N148" s="40"/>
      <c r="O148" s="40"/>
    </row>
    <row r="149" spans="6:15" ht="12.75">
      <c r="F149" s="3"/>
      <c r="M149" s="18"/>
      <c r="N149" s="40"/>
      <c r="O149" s="40"/>
    </row>
    <row r="150" spans="6:15" ht="12.75">
      <c r="F150" s="3"/>
      <c r="M150" s="18"/>
      <c r="N150" s="23">
        <v>9000</v>
      </c>
      <c r="O150" s="23">
        <v>9000</v>
      </c>
    </row>
    <row r="151" spans="6:15" ht="12.75">
      <c r="F151" s="3"/>
      <c r="M151" s="18"/>
      <c r="N151" s="40"/>
      <c r="O151" s="40"/>
    </row>
    <row r="152" spans="6:15" ht="12.75">
      <c r="F152" s="3"/>
      <c r="M152" s="28"/>
      <c r="N152" s="41"/>
      <c r="O152" s="41"/>
    </row>
    <row r="153" spans="6:15" ht="12.75">
      <c r="F153" s="3"/>
      <c r="M153" s="28"/>
      <c r="N153" s="41"/>
      <c r="O153" s="41"/>
    </row>
    <row r="154" spans="6:15" ht="12.75">
      <c r="F154" s="3"/>
      <c r="M154" s="28"/>
      <c r="N154" s="40">
        <v>9000</v>
      </c>
      <c r="O154" s="40">
        <v>9000</v>
      </c>
    </row>
    <row r="155" spans="6:15" ht="12.75">
      <c r="F155" s="3"/>
      <c r="M155" s="28"/>
      <c r="N155" s="40"/>
      <c r="O155" s="40"/>
    </row>
    <row r="156" spans="6:15" ht="12.75">
      <c r="F156" s="3"/>
      <c r="M156" s="28"/>
      <c r="N156" s="40"/>
      <c r="O156" s="40"/>
    </row>
    <row r="157" spans="6:15" ht="12.75">
      <c r="F157" s="3"/>
      <c r="M157" s="28"/>
      <c r="N157" s="41"/>
      <c r="O157" s="41"/>
    </row>
    <row r="158" spans="6:15" ht="12.75">
      <c r="F158" s="3"/>
      <c r="M158" s="28"/>
      <c r="N158" s="41"/>
      <c r="O158" s="41"/>
    </row>
    <row r="159" spans="6:15" ht="12.75">
      <c r="F159" s="3"/>
      <c r="M159" s="28"/>
      <c r="N159" s="41"/>
      <c r="O159" s="41"/>
    </row>
    <row r="160" spans="6:15" ht="12.75">
      <c r="F160" s="3"/>
      <c r="M160" s="18"/>
      <c r="N160" s="27"/>
      <c r="O160" s="27"/>
    </row>
    <row r="161" spans="6:15" ht="12.75">
      <c r="F161" s="3"/>
      <c r="M161" s="24"/>
      <c r="N161" s="27"/>
      <c r="O161" s="27"/>
    </row>
    <row r="162" spans="6:15" ht="12.75">
      <c r="F162" s="3"/>
      <c r="M162" s="18"/>
      <c r="N162" s="27"/>
      <c r="O162" s="27"/>
    </row>
    <row r="163" spans="6:15" ht="12.75">
      <c r="F163" s="3"/>
      <c r="M163" s="28"/>
      <c r="N163" s="41"/>
      <c r="O163" s="41"/>
    </row>
    <row r="164" spans="6:15" ht="12.75">
      <c r="F164" s="3"/>
      <c r="M164" s="28"/>
      <c r="N164" s="41"/>
      <c r="O164" s="41"/>
    </row>
    <row r="165" spans="6:15" ht="12.75">
      <c r="F165" s="3"/>
      <c r="M165" s="18"/>
      <c r="N165" s="40"/>
      <c r="O165" s="40"/>
    </row>
    <row r="166" spans="6:15" ht="12.75">
      <c r="F166" s="3"/>
      <c r="M166" s="18"/>
      <c r="N166" s="40"/>
      <c r="O166" s="40"/>
    </row>
    <row r="167" spans="6:15" ht="12.75">
      <c r="F167" s="3"/>
      <c r="M167" s="18"/>
      <c r="N167" s="40"/>
      <c r="O167" s="40"/>
    </row>
    <row r="168" spans="6:15" ht="12.75">
      <c r="F168" s="3"/>
      <c r="M168" s="18"/>
      <c r="N168" s="40"/>
      <c r="O168" s="40"/>
    </row>
    <row r="169" spans="6:15" ht="12.75">
      <c r="F169" s="3"/>
      <c r="M169" s="18"/>
      <c r="N169" s="41">
        <v>2000</v>
      </c>
      <c r="O169" s="41">
        <v>2000</v>
      </c>
    </row>
    <row r="170" spans="6:15" ht="12.75">
      <c r="F170" s="3"/>
      <c r="M170" s="18"/>
      <c r="N170" s="37"/>
      <c r="O170" s="37"/>
    </row>
    <row r="171" spans="6:15" ht="12.75">
      <c r="F171" s="3"/>
      <c r="M171" s="18"/>
      <c r="N171" s="18"/>
      <c r="O171" s="18"/>
    </row>
    <row r="172" spans="6:15" ht="12.75">
      <c r="F172" s="3"/>
      <c r="M172" s="18"/>
      <c r="N172" s="18"/>
      <c r="O172" s="18"/>
    </row>
    <row r="173" spans="6:15" ht="12.75">
      <c r="F173" s="3"/>
      <c r="M173" s="18"/>
      <c r="N173" s="40">
        <v>2000</v>
      </c>
      <c r="O173" s="40">
        <v>2000</v>
      </c>
    </row>
    <row r="174" spans="6:15" ht="12.75">
      <c r="F174" s="3"/>
      <c r="M174" s="18"/>
      <c r="N174" s="18"/>
      <c r="O174" s="18"/>
    </row>
    <row r="175" spans="6:15" ht="12.75">
      <c r="F175" s="3"/>
      <c r="M175" s="18"/>
      <c r="N175" s="18"/>
      <c r="O175" s="18"/>
    </row>
    <row r="176" spans="6:15" ht="12.75">
      <c r="F176" s="3"/>
      <c r="M176" s="18"/>
      <c r="N176" s="18"/>
      <c r="O176" s="18"/>
    </row>
    <row r="177" spans="6:15" ht="12.75">
      <c r="F177" s="3"/>
      <c r="M177" s="18"/>
      <c r="N177" s="18"/>
      <c r="O177" s="18"/>
    </row>
    <row r="178" spans="6:15" ht="12.75">
      <c r="F178" s="3"/>
      <c r="M178" s="18"/>
      <c r="N178" s="23">
        <v>10477</v>
      </c>
      <c r="O178" s="27"/>
    </row>
    <row r="179" spans="6:15" ht="12.75">
      <c r="F179" s="3"/>
      <c r="M179" s="24"/>
      <c r="N179" s="27"/>
      <c r="O179" s="27"/>
    </row>
    <row r="180" spans="6:15" ht="12.75">
      <c r="F180" s="3"/>
      <c r="M180" s="18"/>
      <c r="N180" s="27"/>
      <c r="O180" s="27"/>
    </row>
    <row r="181" spans="6:15" ht="12.75">
      <c r="F181" s="3"/>
      <c r="M181" s="18"/>
      <c r="N181" s="18"/>
      <c r="O181" s="18"/>
    </row>
    <row r="182" spans="6:15" ht="12.75">
      <c r="F182" s="3"/>
      <c r="M182" s="18"/>
      <c r="N182" s="18"/>
      <c r="O182" s="18"/>
    </row>
    <row r="183" spans="6:15" ht="12.75">
      <c r="F183" s="3"/>
      <c r="M183" s="18"/>
      <c r="N183" s="40">
        <v>10477</v>
      </c>
      <c r="O183" s="40"/>
    </row>
    <row r="184" spans="6:15" ht="12.75">
      <c r="F184" s="3"/>
      <c r="M184" s="18"/>
      <c r="N184" s="40"/>
      <c r="O184" s="40"/>
    </row>
    <row r="185" spans="6:15" ht="12.75">
      <c r="F185" s="3"/>
      <c r="M185" s="18"/>
      <c r="N185" s="40"/>
      <c r="O185" s="40"/>
    </row>
    <row r="186" spans="6:15" ht="12.75">
      <c r="F186" s="3"/>
      <c r="M186" s="18"/>
      <c r="N186" s="40"/>
      <c r="O186" s="40"/>
    </row>
    <row r="187" spans="6:15" ht="12.75">
      <c r="F187" s="3"/>
      <c r="M187" s="18"/>
      <c r="N187" s="40"/>
      <c r="O187" s="40"/>
    </row>
    <row r="188" spans="6:15" ht="12.75">
      <c r="F188" s="3"/>
      <c r="M188" s="18"/>
      <c r="N188" s="40"/>
      <c r="O188" s="40"/>
    </row>
    <row r="189" spans="6:15" ht="12.75">
      <c r="F189" s="3"/>
      <c r="M189" s="18"/>
      <c r="N189" s="18"/>
      <c r="O189" s="18"/>
    </row>
    <row r="190" spans="6:15" ht="12.75">
      <c r="F190" s="3"/>
      <c r="M190" s="18"/>
      <c r="N190" s="18"/>
      <c r="O190" s="18"/>
    </row>
    <row r="191" spans="6:15" ht="12.75">
      <c r="F191" s="3"/>
      <c r="M191" s="18"/>
      <c r="N191" s="18"/>
      <c r="O191" s="18"/>
    </row>
    <row r="192" spans="6:15" ht="12.75">
      <c r="F192" s="3"/>
      <c r="M192" s="18"/>
      <c r="N192" s="18"/>
      <c r="O192" s="18"/>
    </row>
    <row r="193" spans="6:15" ht="12.75">
      <c r="F193" s="3"/>
      <c r="M193" s="18"/>
      <c r="N193" s="18"/>
      <c r="O193" s="18"/>
    </row>
    <row r="194" spans="6:15" ht="12.75">
      <c r="F194" s="3"/>
      <c r="M194" s="18"/>
      <c r="N194" s="18"/>
      <c r="O194" s="18"/>
    </row>
    <row r="195" spans="6:15" ht="12.75">
      <c r="F195" s="3"/>
      <c r="M195" s="18"/>
      <c r="N195" s="18"/>
      <c r="O195" s="18"/>
    </row>
    <row r="196" spans="6:15" ht="12.75">
      <c r="F196" s="3"/>
      <c r="M196" s="18"/>
      <c r="N196" s="18"/>
      <c r="O196" s="18"/>
    </row>
    <row r="197" spans="6:15" ht="12.75">
      <c r="F197" s="3"/>
      <c r="M197" s="28"/>
      <c r="N197" s="40"/>
      <c r="O197" s="40"/>
    </row>
    <row r="198" spans="6:15" ht="12.75">
      <c r="F198" s="3"/>
      <c r="M198" s="18"/>
      <c r="N198" s="18"/>
      <c r="O198" s="18"/>
    </row>
    <row r="199" spans="6:15" ht="12.75">
      <c r="F199" s="3"/>
      <c r="M199" s="18"/>
      <c r="N199" s="18"/>
      <c r="O199" s="18"/>
    </row>
    <row r="200" spans="6:15" ht="12.75">
      <c r="F200" s="3"/>
      <c r="M200" s="18"/>
      <c r="N200" s="37"/>
      <c r="O200" s="37"/>
    </row>
    <row r="201" spans="6:15" ht="12.75">
      <c r="F201" s="3"/>
      <c r="M201" s="24"/>
      <c r="N201" s="40"/>
      <c r="O201" s="40"/>
    </row>
    <row r="202" spans="6:15" ht="12.75">
      <c r="F202" s="3"/>
      <c r="M202" s="18"/>
      <c r="N202" s="18"/>
      <c r="O202" s="18"/>
    </row>
    <row r="203" spans="6:15" ht="12.75">
      <c r="F203" s="3"/>
      <c r="M203" s="18"/>
      <c r="N203" s="37"/>
      <c r="O203" s="37"/>
    </row>
    <row r="204" spans="6:15" ht="12.75">
      <c r="F204" s="3"/>
      <c r="M204" s="18"/>
      <c r="N204" s="40"/>
      <c r="O204" s="40"/>
    </row>
    <row r="205" spans="6:15" ht="12.75">
      <c r="F205" s="3"/>
      <c r="M205" s="18"/>
      <c r="N205" s="37"/>
      <c r="O205" s="37"/>
    </row>
    <row r="206" spans="6:15" ht="12.75">
      <c r="F206" s="3"/>
      <c r="M206" s="18"/>
      <c r="N206" s="37"/>
      <c r="O206" s="37"/>
    </row>
    <row r="207" spans="6:15" ht="12.75">
      <c r="F207" s="3"/>
      <c r="M207" s="18"/>
      <c r="N207" s="37"/>
      <c r="O207" s="37"/>
    </row>
    <row r="208" spans="6:15" ht="12.75">
      <c r="F208" s="3"/>
      <c r="M208" s="18"/>
      <c r="N208" s="37"/>
      <c r="O208" s="37"/>
    </row>
    <row r="209" spans="6:15" ht="12.75">
      <c r="F209" s="3"/>
      <c r="M209" s="18"/>
      <c r="N209" s="37">
        <v>1300</v>
      </c>
      <c r="O209" s="37">
        <v>1300</v>
      </c>
    </row>
    <row r="210" spans="1:15" s="5" customFormat="1" ht="12.75">
      <c r="A210"/>
      <c r="B210"/>
      <c r="C210"/>
      <c r="D210"/>
      <c r="E210"/>
      <c r="F210" s="3"/>
      <c r="G210"/>
      <c r="H210"/>
      <c r="I210"/>
      <c r="J210"/>
      <c r="K210"/>
      <c r="L210"/>
      <c r="M210" s="24"/>
      <c r="N210" s="24"/>
      <c r="O210" s="24"/>
    </row>
    <row r="211" spans="1:15" s="5" customFormat="1" ht="12.75">
      <c r="A211"/>
      <c r="B211"/>
      <c r="C211"/>
      <c r="D211"/>
      <c r="E211"/>
      <c r="F211" s="3"/>
      <c r="G211"/>
      <c r="H211"/>
      <c r="I211"/>
      <c r="J211"/>
      <c r="K211"/>
      <c r="L211"/>
      <c r="M211" s="18"/>
      <c r="N211" s="18"/>
      <c r="O211" s="18"/>
    </row>
    <row r="212" spans="6:15" ht="12.75">
      <c r="F212" s="3"/>
      <c r="M212" s="18"/>
      <c r="N212" s="18"/>
      <c r="O212" s="18"/>
    </row>
    <row r="213" spans="6:15" ht="12.75">
      <c r="F213" s="3"/>
      <c r="M213" s="18"/>
      <c r="N213" s="27">
        <v>1300</v>
      </c>
      <c r="O213" s="27">
        <v>1300</v>
      </c>
    </row>
    <row r="214" spans="6:15" ht="12.75">
      <c r="F214" s="3"/>
      <c r="M214" s="18"/>
      <c r="N214" s="18"/>
      <c r="O214" s="18"/>
    </row>
    <row r="215" spans="6:15" ht="12.75">
      <c r="F215" s="3"/>
      <c r="M215" s="18"/>
      <c r="N215" s="37"/>
      <c r="O215" s="37"/>
    </row>
    <row r="216" spans="6:15" ht="12.75">
      <c r="F216" s="3"/>
      <c r="M216" s="18"/>
      <c r="N216" s="18"/>
      <c r="O216" s="18"/>
    </row>
    <row r="217" spans="6:15" ht="12.75">
      <c r="F217" s="3"/>
      <c r="M217" s="9"/>
      <c r="N217" s="9"/>
      <c r="O217" s="14"/>
    </row>
    <row r="218" spans="6:15" ht="12.75">
      <c r="F218" s="3"/>
      <c r="M218" s="6"/>
      <c r="N218" s="8" t="e">
        <f>SUM(#REF!+#REF!+#REF!+O99+#REF!+#REF!+#REF!+N131+N145+N154+N164+N173+N183+N192+N204+N213)</f>
        <v>#REF!</v>
      </c>
      <c r="O218" s="8" t="e">
        <f>SUM(#REF!+#REF!+#REF!+P99+#REF!+#REF!+#REF!+O131+O145+O154+O164+O173+O183+O192+O204+O213)</f>
        <v>#REF!</v>
      </c>
    </row>
    <row r="219" spans="6:15" ht="13.5" thickBot="1">
      <c r="F219" s="3"/>
      <c r="M219" s="16"/>
      <c r="N219" s="16"/>
      <c r="O219" s="17"/>
    </row>
    <row r="220" spans="6:17" ht="13.5" thickTop="1">
      <c r="F220" s="3"/>
      <c r="M220" s="6"/>
      <c r="N220" s="6"/>
      <c r="O220" s="6"/>
      <c r="P220" s="6"/>
      <c r="Q220" s="6"/>
    </row>
    <row r="221" spans="6:17" ht="12.75">
      <c r="F221" s="3"/>
      <c r="M221" s="6"/>
      <c r="N221" s="6"/>
      <c r="O221" s="6"/>
      <c r="P221" s="6"/>
      <c r="Q221" s="6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spans="1:19" s="5" customFormat="1" ht="12.75">
      <c r="A240"/>
      <c r="B240"/>
      <c r="C240"/>
      <c r="D240"/>
      <c r="E240"/>
      <c r="F240" s="3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ht="12.75">
      <c r="F241" s="3"/>
    </row>
    <row r="242" ht="12.75">
      <c r="F242" s="3"/>
    </row>
    <row r="243" spans="1:19" s="5" customFormat="1" ht="12.75">
      <c r="A243"/>
      <c r="B243"/>
      <c r="C243"/>
      <c r="D243"/>
      <c r="E243"/>
      <c r="F243" s="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</sheetData>
  <sheetProtection/>
  <printOptions/>
  <pageMargins left="0.7" right="0.7" top="0.75" bottom="0.75" header="0.3" footer="0.3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Peruško Hajnc</dc:creator>
  <cp:keywords/>
  <dc:description/>
  <cp:lastModifiedBy>Korisnik1</cp:lastModifiedBy>
  <cp:lastPrinted>2021-02-17T09:06:55Z</cp:lastPrinted>
  <dcterms:created xsi:type="dcterms:W3CDTF">2013-09-16T08:19:56Z</dcterms:created>
  <dcterms:modified xsi:type="dcterms:W3CDTF">2022-04-06T10:19:58Z</dcterms:modified>
  <cp:category/>
  <cp:version/>
  <cp:contentType/>
  <cp:contentStatus/>
</cp:coreProperties>
</file>